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/>
  <mc:AlternateContent xmlns:mc="http://schemas.openxmlformats.org/markup-compatibility/2006">
    <mc:Choice Requires="x15">
      <x15ac:absPath xmlns:x15ac="http://schemas.microsoft.com/office/spreadsheetml/2010/11/ac" url="/Users/kepegmacos/Desktop/"/>
    </mc:Choice>
  </mc:AlternateContent>
  <xr:revisionPtr revIDLastSave="0" documentId="13_ncr:1_{E73622EC-6CB4-EC49-BB4B-B3BF2DC2A346}" xr6:coauthVersionLast="34" xr6:coauthVersionMax="34" xr10:uidLastSave="{00000000-0000-0000-0000-000000000000}"/>
  <bookViews>
    <workbookView xWindow="0" yWindow="460" windowWidth="37240" windowHeight="20960" tabRatio="904" activeTab="14" xr2:uid="{00000000-000D-0000-FFFF-FFFF00000000}"/>
  </bookViews>
  <sheets>
    <sheet name="BAKI" sheetId="45" r:id="rId1"/>
    <sheet name="BUPK" sheetId="46" r:id="rId2"/>
    <sheet name="LPPMP" sheetId="47" r:id="rId3"/>
    <sheet name="LPPM" sheetId="19" r:id="rId4"/>
    <sheet name="UPT" sheetId="20" r:id="rId5"/>
    <sheet name="FIS" sheetId="25" r:id="rId6"/>
    <sheet name="FIP" sheetId="22" r:id="rId7"/>
    <sheet name="FMIPA" sheetId="23" r:id="rId8"/>
    <sheet name="FBS" sheetId="24" r:id="rId9"/>
    <sheet name="FT" sheetId="26" r:id="rId10"/>
    <sheet name="FIK" sheetId="27" r:id="rId11"/>
    <sheet name="FE" sheetId="57" r:id="rId12"/>
    <sheet name="PPS" sheetId="21" r:id="rId13"/>
    <sheet name="Nominatif" sheetId="52" state="hidden" r:id="rId14"/>
    <sheet name="Nominatif Jabatan_DIST" sheetId="70" r:id="rId15"/>
    <sheet name="x" sheetId="61" state="hidden" r:id="rId16"/>
    <sheet name="FES Fung" sheetId="58" state="hidden" r:id="rId17"/>
    <sheet name="FES Strukt" sheetId="59" state="hidden" r:id="rId18"/>
    <sheet name="Nama Jabatan" sheetId="60" state="hidden" r:id="rId19"/>
    <sheet name="Konversi Jab" sheetId="62" r:id="rId20"/>
    <sheet name="Permen 49-2015" sheetId="64" state="hidden" r:id="rId21"/>
  </sheets>
  <externalReferences>
    <externalReference r:id="rId22"/>
  </externalReferences>
  <definedNames>
    <definedName name="_xlnm._FilterDatabase" localSheetId="19" hidden="1">'Konversi Jab'!$B$4:$H$548</definedName>
    <definedName name="_xlnm._FilterDatabase" localSheetId="13" hidden="1">Nominatif!$B$7:$N$649</definedName>
    <definedName name="_xlnm._FilterDatabase" localSheetId="14" hidden="1">'Nominatif Jabatan_DIST'!$A$7:$M$529</definedName>
    <definedName name="_xlnm._FilterDatabase" localSheetId="20" hidden="1">'Permen 49-2015'!$A$4:$H$654</definedName>
    <definedName name="Grade_20Eselon_20UNY" localSheetId="20">'Permen 49-2015'!$A$2:$H$80</definedName>
    <definedName name="_xlnm.Print_Area" localSheetId="0">BAKI!$A$1:$BD$51</definedName>
    <definedName name="_xlnm.Print_Area" localSheetId="1">BUPK!$A$1:$BO$70</definedName>
    <definedName name="_xlnm.Print_Area" localSheetId="8">FBS!$A$1:$BF$47</definedName>
    <definedName name="_xlnm.Print_Area" localSheetId="11">FE!$A$1:$AK$46</definedName>
    <definedName name="_xlnm.Print_Area" localSheetId="10">FIK!$A$1:$BF$45</definedName>
    <definedName name="_xlnm.Print_Area" localSheetId="6">FIP!$B$1:$BF$46</definedName>
    <definedName name="_xlnm.Print_Area" localSheetId="5">FIS!$A$1:$BF$46</definedName>
    <definedName name="_xlnm.Print_Area" localSheetId="7">FMIPA!$A$1:$BF$46</definedName>
    <definedName name="_xlnm.Print_Area" localSheetId="9">FT!$A$1:$BF$47</definedName>
    <definedName name="_xlnm.Print_Area" localSheetId="3">LPPM!$A$1:$BA$33</definedName>
    <definedName name="_xlnm.Print_Area" localSheetId="2">LPPMP!$A$1:$BA$33</definedName>
    <definedName name="_xlnm.Print_Area" localSheetId="13">Nominatif!$B$1:$N$656</definedName>
    <definedName name="_xlnm.Print_Area" localSheetId="14">'Nominatif Jabatan_DIST'!$A$1:$H$529</definedName>
    <definedName name="_xlnm.Print_Area" localSheetId="12">PPS!$A$1:$AI$34</definedName>
    <definedName name="_xlnm.Print_Area" localSheetId="4">UPT!$A$1:$CN$38</definedName>
    <definedName name="_xlnm.Print_Titles" localSheetId="19">'Konversi Jab'!$4:$4</definedName>
    <definedName name="_xlnm.Print_Titles" localSheetId="18">'Nama Jabatan'!$2:$4</definedName>
    <definedName name="_xlnm.Print_Titles" localSheetId="13">Nominatif!$5:$7</definedName>
    <definedName name="_xlnm.Print_Titles" localSheetId="14">'Nominatif Jabatan_DIST'!$6:$7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9" i="27" l="1"/>
  <c r="O39" i="26"/>
  <c r="O39" i="22"/>
  <c r="O39" i="25"/>
  <c r="P37" i="20" l="1"/>
  <c r="P38" i="20"/>
  <c r="P32" i="20"/>
  <c r="AI32" i="20"/>
  <c r="AI33" i="20"/>
  <c r="AI34" i="20"/>
  <c r="AI35" i="20"/>
  <c r="AI36" i="20"/>
  <c r="AI37" i="20"/>
  <c r="BM27" i="46"/>
  <c r="BM43" i="46"/>
  <c r="O39" i="57" l="1"/>
  <c r="O39" i="24"/>
  <c r="O39" i="23"/>
  <c r="AY29" i="19"/>
  <c r="AY29" i="47"/>
  <c r="AE33" i="46"/>
  <c r="AE49" i="46"/>
  <c r="AV45" i="46"/>
  <c r="N70" i="46"/>
  <c r="N46" i="46"/>
  <c r="N45" i="46"/>
  <c r="AV29" i="46"/>
  <c r="N31" i="46"/>
  <c r="N27" i="46"/>
  <c r="P27" i="45"/>
  <c r="AI27" i="45"/>
  <c r="P29" i="45"/>
  <c r="BU41" i="20" l="1"/>
  <c r="P36" i="20"/>
  <c r="O41" i="27"/>
  <c r="Q41" i="27" s="1"/>
  <c r="O44" i="27"/>
  <c r="Q44" i="27" s="1"/>
  <c r="O45" i="27"/>
  <c r="N68" i="46"/>
  <c r="N30" i="46"/>
  <c r="P30" i="46" s="1"/>
  <c r="N48" i="46"/>
  <c r="P48" i="46" s="1"/>
  <c r="AV43" i="46"/>
  <c r="AX43" i="46" s="1"/>
  <c r="AI39" i="45"/>
  <c r="AK39" i="45" s="1"/>
  <c r="AI40" i="45"/>
  <c r="AK40" i="45" s="1"/>
  <c r="AI28" i="45"/>
  <c r="AK28" i="45" s="1"/>
  <c r="AI50" i="45"/>
  <c r="AK50" i="45" s="1"/>
  <c r="P43" i="20"/>
  <c r="P49" i="45"/>
  <c r="R49" i="45" s="1"/>
  <c r="P31" i="45"/>
  <c r="R31" i="45" s="1"/>
  <c r="BM45" i="46"/>
  <c r="BO45" i="46" s="1"/>
  <c r="E512" i="62"/>
  <c r="H512" i="62" s="1"/>
  <c r="E513" i="62"/>
  <c r="H513" i="62" s="1"/>
  <c r="E514" i="62"/>
  <c r="H514" i="62" s="1"/>
  <c r="E515" i="62"/>
  <c r="H515" i="62" s="1"/>
  <c r="E516" i="62"/>
  <c r="H516" i="62" s="1"/>
  <c r="E517" i="62"/>
  <c r="H517" i="62" s="1"/>
  <c r="E518" i="62"/>
  <c r="H518" i="62" s="1"/>
  <c r="E519" i="62"/>
  <c r="H519" i="62" s="1"/>
  <c r="E520" i="62"/>
  <c r="H520" i="62" s="1"/>
  <c r="E521" i="62"/>
  <c r="H521" i="62" s="1"/>
  <c r="E522" i="62"/>
  <c r="H522" i="62"/>
  <c r="E523" i="62"/>
  <c r="H523" i="62" s="1"/>
  <c r="E524" i="62"/>
  <c r="H524" i="62" s="1"/>
  <c r="E525" i="62"/>
  <c r="H525" i="62" s="1"/>
  <c r="E526" i="62"/>
  <c r="H526" i="62" s="1"/>
  <c r="E527" i="62"/>
  <c r="H527" i="62" s="1"/>
  <c r="E528" i="62"/>
  <c r="H528" i="62" s="1"/>
  <c r="E529" i="62"/>
  <c r="H529" i="62" s="1"/>
  <c r="E530" i="62"/>
  <c r="H530" i="62"/>
  <c r="E531" i="62"/>
  <c r="H531" i="62" s="1"/>
  <c r="E532" i="62"/>
  <c r="H532" i="62" s="1"/>
  <c r="E533" i="62"/>
  <c r="H533" i="62" s="1"/>
  <c r="E534" i="62"/>
  <c r="H534" i="62" s="1"/>
  <c r="E535" i="62"/>
  <c r="H535" i="62" s="1"/>
  <c r="E536" i="62"/>
  <c r="H536" i="62" s="1"/>
  <c r="E537" i="62"/>
  <c r="H537" i="62" s="1"/>
  <c r="E538" i="62"/>
  <c r="H538" i="62"/>
  <c r="E539" i="62"/>
  <c r="H539" i="62" s="1"/>
  <c r="E540" i="62"/>
  <c r="H540" i="62" s="1"/>
  <c r="E541" i="62"/>
  <c r="H541" i="62" s="1"/>
  <c r="E542" i="62"/>
  <c r="H542" i="62" s="1"/>
  <c r="E543" i="62"/>
  <c r="H543" i="62" s="1"/>
  <c r="E544" i="62"/>
  <c r="H544" i="62" s="1"/>
  <c r="E545" i="62"/>
  <c r="H545" i="62" s="1"/>
  <c r="E546" i="62"/>
  <c r="H546" i="62"/>
  <c r="E547" i="62"/>
  <c r="H547" i="62" s="1"/>
  <c r="E548" i="62"/>
  <c r="H548" i="62" s="1"/>
  <c r="E500" i="62"/>
  <c r="H500" i="62" s="1"/>
  <c r="E501" i="62"/>
  <c r="H501" i="62" s="1"/>
  <c r="E502" i="62"/>
  <c r="H502" i="62" s="1"/>
  <c r="E503" i="62"/>
  <c r="H503" i="62" s="1"/>
  <c r="E504" i="62"/>
  <c r="H504" i="62" s="1"/>
  <c r="E505" i="62"/>
  <c r="H505" i="62"/>
  <c r="E506" i="62"/>
  <c r="H506" i="62" s="1"/>
  <c r="E507" i="62"/>
  <c r="H507" i="62" s="1"/>
  <c r="E508" i="62"/>
  <c r="H508" i="62" s="1"/>
  <c r="E509" i="62"/>
  <c r="H509" i="62" s="1"/>
  <c r="E510" i="62"/>
  <c r="H510" i="62" s="1"/>
  <c r="E511" i="62"/>
  <c r="H511" i="62" s="1"/>
  <c r="E6" i="62"/>
  <c r="H6" i="62" s="1"/>
  <c r="E7" i="62"/>
  <c r="E8" i="62"/>
  <c r="E9" i="62"/>
  <c r="E10" i="62"/>
  <c r="H10" i="62" s="1"/>
  <c r="E11" i="62"/>
  <c r="E12" i="62"/>
  <c r="E13" i="62"/>
  <c r="E14" i="62"/>
  <c r="H14" i="62" s="1"/>
  <c r="E15" i="62"/>
  <c r="E16" i="62"/>
  <c r="E17" i="62"/>
  <c r="E18" i="62"/>
  <c r="H18" i="62" s="1"/>
  <c r="E19" i="62"/>
  <c r="E20" i="62"/>
  <c r="E21" i="62"/>
  <c r="E22" i="62"/>
  <c r="H22" i="62" s="1"/>
  <c r="E23" i="62"/>
  <c r="E24" i="62"/>
  <c r="E25" i="62"/>
  <c r="E26" i="62"/>
  <c r="H26" i="62" s="1"/>
  <c r="E27" i="62"/>
  <c r="E28" i="62"/>
  <c r="E29" i="62"/>
  <c r="E30" i="62"/>
  <c r="H30" i="62" s="1"/>
  <c r="E31" i="62"/>
  <c r="E32" i="62"/>
  <c r="E33" i="62"/>
  <c r="E34" i="62"/>
  <c r="H34" i="62" s="1"/>
  <c r="E35" i="62"/>
  <c r="E36" i="62"/>
  <c r="E37" i="62"/>
  <c r="E38" i="62"/>
  <c r="H38" i="62" s="1"/>
  <c r="E39" i="62"/>
  <c r="E40" i="62"/>
  <c r="E41" i="62"/>
  <c r="E42" i="62"/>
  <c r="H42" i="62" s="1"/>
  <c r="E43" i="62"/>
  <c r="E44" i="62"/>
  <c r="E45" i="62"/>
  <c r="E46" i="62"/>
  <c r="H46" i="62" s="1"/>
  <c r="E47" i="62"/>
  <c r="E48" i="62"/>
  <c r="E49" i="62"/>
  <c r="E50" i="62"/>
  <c r="H50" i="62" s="1"/>
  <c r="E51" i="62"/>
  <c r="E52" i="62"/>
  <c r="E53" i="62"/>
  <c r="E54" i="62"/>
  <c r="H54" i="62" s="1"/>
  <c r="E55" i="62"/>
  <c r="E56" i="62"/>
  <c r="E57" i="62"/>
  <c r="E58" i="62"/>
  <c r="H58" i="62" s="1"/>
  <c r="E59" i="62"/>
  <c r="E60" i="62"/>
  <c r="E61" i="62"/>
  <c r="E62" i="62"/>
  <c r="H62" i="62" s="1"/>
  <c r="E63" i="62"/>
  <c r="E64" i="62"/>
  <c r="E65" i="62"/>
  <c r="E66" i="62"/>
  <c r="H66" i="62" s="1"/>
  <c r="E67" i="62"/>
  <c r="E68" i="62"/>
  <c r="E69" i="62"/>
  <c r="E70" i="62"/>
  <c r="H70" i="62" s="1"/>
  <c r="E71" i="62"/>
  <c r="E72" i="62"/>
  <c r="E73" i="62"/>
  <c r="E74" i="62"/>
  <c r="H74" i="62" s="1"/>
  <c r="E75" i="62"/>
  <c r="E76" i="62"/>
  <c r="E77" i="62"/>
  <c r="E78" i="62"/>
  <c r="H78" i="62" s="1"/>
  <c r="E79" i="62"/>
  <c r="E80" i="62"/>
  <c r="E81" i="62"/>
  <c r="E82" i="62"/>
  <c r="H82" i="62" s="1"/>
  <c r="E83" i="62"/>
  <c r="E84" i="62"/>
  <c r="E85" i="62"/>
  <c r="E86" i="62"/>
  <c r="H86" i="62" s="1"/>
  <c r="E87" i="62"/>
  <c r="E88" i="62"/>
  <c r="E89" i="62"/>
  <c r="E90" i="62"/>
  <c r="H90" i="62" s="1"/>
  <c r="E91" i="62"/>
  <c r="E92" i="62"/>
  <c r="E93" i="62"/>
  <c r="E94" i="62"/>
  <c r="H94" i="62" s="1"/>
  <c r="E95" i="62"/>
  <c r="E96" i="62"/>
  <c r="E97" i="62"/>
  <c r="E98" i="62"/>
  <c r="H98" i="62" s="1"/>
  <c r="E99" i="62"/>
  <c r="E100" i="62"/>
  <c r="E101" i="62"/>
  <c r="E102" i="62"/>
  <c r="H102" i="62" s="1"/>
  <c r="E103" i="62"/>
  <c r="E104" i="62"/>
  <c r="E105" i="62"/>
  <c r="E106" i="62"/>
  <c r="H106" i="62" s="1"/>
  <c r="E107" i="62"/>
  <c r="E108" i="62"/>
  <c r="E109" i="62"/>
  <c r="E110" i="62"/>
  <c r="H110" i="62" s="1"/>
  <c r="E111" i="62"/>
  <c r="E112" i="62"/>
  <c r="E113" i="62"/>
  <c r="E114" i="62"/>
  <c r="H114" i="62" s="1"/>
  <c r="E115" i="62"/>
  <c r="E116" i="62"/>
  <c r="E117" i="62"/>
  <c r="E118" i="62"/>
  <c r="H118" i="62" s="1"/>
  <c r="E119" i="62"/>
  <c r="E120" i="62"/>
  <c r="E121" i="62"/>
  <c r="E122" i="62"/>
  <c r="H122" i="62" s="1"/>
  <c r="E123" i="62"/>
  <c r="E124" i="62"/>
  <c r="E125" i="62"/>
  <c r="E126" i="62"/>
  <c r="H126" i="62" s="1"/>
  <c r="E127" i="62"/>
  <c r="E128" i="62"/>
  <c r="E129" i="62"/>
  <c r="E130" i="62"/>
  <c r="H130" i="62" s="1"/>
  <c r="E131" i="62"/>
  <c r="E132" i="62"/>
  <c r="E133" i="62"/>
  <c r="E134" i="62"/>
  <c r="H134" i="62" s="1"/>
  <c r="E135" i="62"/>
  <c r="E136" i="62"/>
  <c r="E137" i="62"/>
  <c r="E138" i="62"/>
  <c r="H138" i="62" s="1"/>
  <c r="E139" i="62"/>
  <c r="E140" i="62"/>
  <c r="E141" i="62"/>
  <c r="E142" i="62"/>
  <c r="H142" i="62" s="1"/>
  <c r="E143" i="62"/>
  <c r="E144" i="62"/>
  <c r="E145" i="62"/>
  <c r="E146" i="62"/>
  <c r="H146" i="62" s="1"/>
  <c r="E147" i="62"/>
  <c r="E148" i="62"/>
  <c r="E149" i="62"/>
  <c r="E150" i="62"/>
  <c r="H150" i="62" s="1"/>
  <c r="E151" i="62"/>
  <c r="E152" i="62"/>
  <c r="E153" i="62"/>
  <c r="E154" i="62"/>
  <c r="H154" i="62" s="1"/>
  <c r="E155" i="62"/>
  <c r="E156" i="62"/>
  <c r="E157" i="62"/>
  <c r="E158" i="62"/>
  <c r="H158" i="62" s="1"/>
  <c r="E159" i="62"/>
  <c r="E160" i="62"/>
  <c r="E161" i="62"/>
  <c r="E162" i="62"/>
  <c r="H162" i="62" s="1"/>
  <c r="E163" i="62"/>
  <c r="E164" i="62"/>
  <c r="E165" i="62"/>
  <c r="E166" i="62"/>
  <c r="H166" i="62" s="1"/>
  <c r="E167" i="62"/>
  <c r="E168" i="62"/>
  <c r="E169" i="62"/>
  <c r="E170" i="62"/>
  <c r="H170" i="62" s="1"/>
  <c r="E171" i="62"/>
  <c r="E172" i="62"/>
  <c r="E173" i="62"/>
  <c r="E174" i="62"/>
  <c r="H174" i="62" s="1"/>
  <c r="E175" i="62"/>
  <c r="E176" i="62"/>
  <c r="E177" i="62"/>
  <c r="E178" i="62"/>
  <c r="H178" i="62" s="1"/>
  <c r="E179" i="62"/>
  <c r="E180" i="62"/>
  <c r="E181" i="62"/>
  <c r="E182" i="62"/>
  <c r="H182" i="62" s="1"/>
  <c r="E183" i="62"/>
  <c r="E184" i="62"/>
  <c r="E185" i="62"/>
  <c r="E186" i="62"/>
  <c r="H186" i="62" s="1"/>
  <c r="E187" i="62"/>
  <c r="E188" i="62"/>
  <c r="E189" i="62"/>
  <c r="E190" i="62"/>
  <c r="H190" i="62" s="1"/>
  <c r="E191" i="62"/>
  <c r="E192" i="62"/>
  <c r="E193" i="62"/>
  <c r="E194" i="62"/>
  <c r="H194" i="62" s="1"/>
  <c r="E195" i="62"/>
  <c r="E196" i="62"/>
  <c r="E197" i="62"/>
  <c r="E198" i="62"/>
  <c r="H198" i="62" s="1"/>
  <c r="E199" i="62"/>
  <c r="E200" i="62"/>
  <c r="E201" i="62"/>
  <c r="E202" i="62"/>
  <c r="H202" i="62" s="1"/>
  <c r="E203" i="62"/>
  <c r="E204" i="62"/>
  <c r="E205" i="62"/>
  <c r="E206" i="62"/>
  <c r="H206" i="62" s="1"/>
  <c r="E207" i="62"/>
  <c r="E208" i="62"/>
  <c r="E209" i="62"/>
  <c r="E210" i="62"/>
  <c r="H210" i="62" s="1"/>
  <c r="E211" i="62"/>
  <c r="E212" i="62"/>
  <c r="E213" i="62"/>
  <c r="E214" i="62"/>
  <c r="H214" i="62" s="1"/>
  <c r="E215" i="62"/>
  <c r="E216" i="62"/>
  <c r="E217" i="62"/>
  <c r="E218" i="62"/>
  <c r="H218" i="62" s="1"/>
  <c r="E219" i="62"/>
  <c r="E220" i="62"/>
  <c r="E221" i="62"/>
  <c r="E222" i="62"/>
  <c r="H222" i="62" s="1"/>
  <c r="E223" i="62"/>
  <c r="E224" i="62"/>
  <c r="E225" i="62"/>
  <c r="E226" i="62"/>
  <c r="H226" i="62" s="1"/>
  <c r="E227" i="62"/>
  <c r="E228" i="62"/>
  <c r="E229" i="62"/>
  <c r="E230" i="62"/>
  <c r="H230" i="62" s="1"/>
  <c r="E231" i="62"/>
  <c r="E232" i="62"/>
  <c r="E233" i="62"/>
  <c r="E234" i="62"/>
  <c r="H234" i="62" s="1"/>
  <c r="E235" i="62"/>
  <c r="E236" i="62"/>
  <c r="E237" i="62"/>
  <c r="E238" i="62"/>
  <c r="H238" i="62" s="1"/>
  <c r="E239" i="62"/>
  <c r="E240" i="62"/>
  <c r="E241" i="62"/>
  <c r="E242" i="62"/>
  <c r="H242" i="62" s="1"/>
  <c r="E243" i="62"/>
  <c r="E244" i="62"/>
  <c r="E245" i="62"/>
  <c r="E246" i="62"/>
  <c r="H246" i="62" s="1"/>
  <c r="E247" i="62"/>
  <c r="E248" i="62"/>
  <c r="E249" i="62"/>
  <c r="E250" i="62"/>
  <c r="H250" i="62" s="1"/>
  <c r="E251" i="62"/>
  <c r="E252" i="62"/>
  <c r="E253" i="62"/>
  <c r="E254" i="62"/>
  <c r="H254" i="62" s="1"/>
  <c r="E255" i="62"/>
  <c r="E256" i="62"/>
  <c r="E257" i="62"/>
  <c r="E258" i="62"/>
  <c r="H258" i="62" s="1"/>
  <c r="E259" i="62"/>
  <c r="E260" i="62"/>
  <c r="E261" i="62"/>
  <c r="E262" i="62"/>
  <c r="H262" i="62" s="1"/>
  <c r="E263" i="62"/>
  <c r="E264" i="62"/>
  <c r="E265" i="62"/>
  <c r="E266" i="62"/>
  <c r="H266" i="62" s="1"/>
  <c r="E267" i="62"/>
  <c r="E268" i="62"/>
  <c r="E269" i="62"/>
  <c r="E270" i="62"/>
  <c r="H270" i="62" s="1"/>
  <c r="E271" i="62"/>
  <c r="E272" i="62"/>
  <c r="E273" i="62"/>
  <c r="E274" i="62"/>
  <c r="H274" i="62" s="1"/>
  <c r="E275" i="62"/>
  <c r="E276" i="62"/>
  <c r="E277" i="62"/>
  <c r="E278" i="62"/>
  <c r="H278" i="62" s="1"/>
  <c r="E279" i="62"/>
  <c r="E280" i="62"/>
  <c r="E281" i="62"/>
  <c r="E282" i="62"/>
  <c r="H282" i="62" s="1"/>
  <c r="E283" i="62"/>
  <c r="E284" i="62"/>
  <c r="E285" i="62"/>
  <c r="E286" i="62"/>
  <c r="H286" i="62" s="1"/>
  <c r="E287" i="62"/>
  <c r="E288" i="62"/>
  <c r="E289" i="62"/>
  <c r="E290" i="62"/>
  <c r="H290" i="62" s="1"/>
  <c r="E291" i="62"/>
  <c r="E292" i="62"/>
  <c r="E293" i="62"/>
  <c r="E294" i="62"/>
  <c r="H294" i="62" s="1"/>
  <c r="E295" i="62"/>
  <c r="E296" i="62"/>
  <c r="E297" i="62"/>
  <c r="E298" i="62"/>
  <c r="H298" i="62" s="1"/>
  <c r="E299" i="62"/>
  <c r="E300" i="62"/>
  <c r="E301" i="62"/>
  <c r="E302" i="62"/>
  <c r="H302" i="62" s="1"/>
  <c r="E303" i="62"/>
  <c r="E304" i="62"/>
  <c r="E305" i="62"/>
  <c r="E306" i="62"/>
  <c r="H306" i="62" s="1"/>
  <c r="E307" i="62"/>
  <c r="E308" i="62"/>
  <c r="E309" i="62"/>
  <c r="E310" i="62"/>
  <c r="H310" i="62" s="1"/>
  <c r="E311" i="62"/>
  <c r="E312" i="62"/>
  <c r="E313" i="62"/>
  <c r="E314" i="62"/>
  <c r="H314" i="62" s="1"/>
  <c r="E315" i="62"/>
  <c r="E316" i="62"/>
  <c r="E317" i="62"/>
  <c r="E318" i="62"/>
  <c r="H318" i="62" s="1"/>
  <c r="E319" i="62"/>
  <c r="E320" i="62"/>
  <c r="E321" i="62"/>
  <c r="E322" i="62"/>
  <c r="H322" i="62" s="1"/>
  <c r="E323" i="62"/>
  <c r="E324" i="62"/>
  <c r="E325" i="62"/>
  <c r="E326" i="62"/>
  <c r="H326" i="62" s="1"/>
  <c r="E327" i="62"/>
  <c r="E328" i="62"/>
  <c r="E329" i="62"/>
  <c r="E330" i="62"/>
  <c r="H330" i="62" s="1"/>
  <c r="E331" i="62"/>
  <c r="E332" i="62"/>
  <c r="E333" i="62"/>
  <c r="E334" i="62"/>
  <c r="H334" i="62" s="1"/>
  <c r="E335" i="62"/>
  <c r="E336" i="62"/>
  <c r="E337" i="62"/>
  <c r="E338" i="62"/>
  <c r="H338" i="62" s="1"/>
  <c r="E339" i="62"/>
  <c r="E340" i="62"/>
  <c r="E341" i="62"/>
  <c r="E342" i="62"/>
  <c r="H342" i="62" s="1"/>
  <c r="E343" i="62"/>
  <c r="E344" i="62"/>
  <c r="E345" i="62"/>
  <c r="E346" i="62"/>
  <c r="H346" i="62" s="1"/>
  <c r="E347" i="62"/>
  <c r="E348" i="62"/>
  <c r="E349" i="62"/>
  <c r="E350" i="62"/>
  <c r="H350" i="62" s="1"/>
  <c r="E351" i="62"/>
  <c r="E352" i="62"/>
  <c r="E353" i="62"/>
  <c r="E354" i="62"/>
  <c r="H354" i="62" s="1"/>
  <c r="E355" i="62"/>
  <c r="E356" i="62"/>
  <c r="E357" i="62"/>
  <c r="E358" i="62"/>
  <c r="H358" i="62" s="1"/>
  <c r="E359" i="62"/>
  <c r="E360" i="62"/>
  <c r="E361" i="62"/>
  <c r="E362" i="62"/>
  <c r="H362" i="62" s="1"/>
  <c r="E363" i="62"/>
  <c r="E364" i="62"/>
  <c r="E365" i="62"/>
  <c r="E366" i="62"/>
  <c r="H366" i="62" s="1"/>
  <c r="E367" i="62"/>
  <c r="E368" i="62"/>
  <c r="E369" i="62"/>
  <c r="E370" i="62"/>
  <c r="H370" i="62" s="1"/>
  <c r="E371" i="62"/>
  <c r="E372" i="62"/>
  <c r="E373" i="62"/>
  <c r="E374" i="62"/>
  <c r="H374" i="62" s="1"/>
  <c r="E375" i="62"/>
  <c r="E376" i="62"/>
  <c r="E377" i="62"/>
  <c r="E378" i="62"/>
  <c r="H378" i="62" s="1"/>
  <c r="E379" i="62"/>
  <c r="E380" i="62"/>
  <c r="E381" i="62"/>
  <c r="E382" i="62"/>
  <c r="H382" i="62" s="1"/>
  <c r="E383" i="62"/>
  <c r="E384" i="62"/>
  <c r="E385" i="62"/>
  <c r="E386" i="62"/>
  <c r="H386" i="62" s="1"/>
  <c r="E387" i="62"/>
  <c r="E388" i="62"/>
  <c r="E389" i="62"/>
  <c r="E390" i="62"/>
  <c r="H390" i="62" s="1"/>
  <c r="E391" i="62"/>
  <c r="E392" i="62"/>
  <c r="E393" i="62"/>
  <c r="E394" i="62"/>
  <c r="H394" i="62" s="1"/>
  <c r="E395" i="62"/>
  <c r="E396" i="62"/>
  <c r="E397" i="62"/>
  <c r="E398" i="62"/>
  <c r="H398" i="62" s="1"/>
  <c r="E399" i="62"/>
  <c r="E400" i="62"/>
  <c r="E401" i="62"/>
  <c r="E402" i="62"/>
  <c r="H402" i="62" s="1"/>
  <c r="E403" i="62"/>
  <c r="E404" i="62"/>
  <c r="E405" i="62"/>
  <c r="E406" i="62"/>
  <c r="H406" i="62" s="1"/>
  <c r="E407" i="62"/>
  <c r="E408" i="62"/>
  <c r="E409" i="62"/>
  <c r="E410" i="62"/>
  <c r="H410" i="62" s="1"/>
  <c r="E411" i="62"/>
  <c r="E412" i="62"/>
  <c r="E413" i="62"/>
  <c r="E414" i="62"/>
  <c r="H414" i="62" s="1"/>
  <c r="E415" i="62"/>
  <c r="E416" i="62"/>
  <c r="E417" i="62"/>
  <c r="E418" i="62"/>
  <c r="H418" i="62" s="1"/>
  <c r="E419" i="62"/>
  <c r="E420" i="62"/>
  <c r="E421" i="62"/>
  <c r="E422" i="62"/>
  <c r="H422" i="62" s="1"/>
  <c r="E423" i="62"/>
  <c r="E424" i="62"/>
  <c r="E425" i="62"/>
  <c r="E426" i="62"/>
  <c r="H426" i="62" s="1"/>
  <c r="E427" i="62"/>
  <c r="E428" i="62"/>
  <c r="E429" i="62"/>
  <c r="E430" i="62"/>
  <c r="H430" i="62" s="1"/>
  <c r="E431" i="62"/>
  <c r="E432" i="62"/>
  <c r="E433" i="62"/>
  <c r="E434" i="62"/>
  <c r="H434" i="62" s="1"/>
  <c r="E435" i="62"/>
  <c r="E436" i="62"/>
  <c r="E437" i="62"/>
  <c r="E438" i="62"/>
  <c r="H438" i="62" s="1"/>
  <c r="E439" i="62"/>
  <c r="E440" i="62"/>
  <c r="E441" i="62"/>
  <c r="E442" i="62"/>
  <c r="H442" i="62" s="1"/>
  <c r="E443" i="62"/>
  <c r="E444" i="62"/>
  <c r="E445" i="62"/>
  <c r="E446" i="62"/>
  <c r="H446" i="62" s="1"/>
  <c r="E447" i="62"/>
  <c r="E448" i="62"/>
  <c r="E449" i="62"/>
  <c r="E450" i="62"/>
  <c r="H450" i="62" s="1"/>
  <c r="E451" i="62"/>
  <c r="E452" i="62"/>
  <c r="E453" i="62"/>
  <c r="E454" i="62"/>
  <c r="H454" i="62" s="1"/>
  <c r="E455" i="62"/>
  <c r="E456" i="62"/>
  <c r="E457" i="62"/>
  <c r="E458" i="62"/>
  <c r="H458" i="62" s="1"/>
  <c r="E459" i="62"/>
  <c r="E460" i="62"/>
  <c r="E461" i="62"/>
  <c r="E462" i="62"/>
  <c r="H462" i="62" s="1"/>
  <c r="E463" i="62"/>
  <c r="E464" i="62"/>
  <c r="E465" i="62"/>
  <c r="E466" i="62"/>
  <c r="H466" i="62" s="1"/>
  <c r="E467" i="62"/>
  <c r="E468" i="62"/>
  <c r="E469" i="62"/>
  <c r="E470" i="62"/>
  <c r="H470" i="62" s="1"/>
  <c r="E471" i="62"/>
  <c r="E472" i="62"/>
  <c r="E473" i="62"/>
  <c r="E474" i="62"/>
  <c r="H474" i="62" s="1"/>
  <c r="E475" i="62"/>
  <c r="E476" i="62"/>
  <c r="E477" i="62"/>
  <c r="E478" i="62"/>
  <c r="H478" i="62" s="1"/>
  <c r="E479" i="62"/>
  <c r="E480" i="62"/>
  <c r="E481" i="62"/>
  <c r="E482" i="62"/>
  <c r="H482" i="62" s="1"/>
  <c r="E483" i="62"/>
  <c r="E484" i="62"/>
  <c r="E485" i="62"/>
  <c r="E486" i="62"/>
  <c r="H486" i="62" s="1"/>
  <c r="E487" i="62"/>
  <c r="E488" i="62"/>
  <c r="E489" i="62"/>
  <c r="E490" i="62"/>
  <c r="H490" i="62" s="1"/>
  <c r="E491" i="62"/>
  <c r="E492" i="62"/>
  <c r="E493" i="62"/>
  <c r="E494" i="62"/>
  <c r="H494" i="62" s="1"/>
  <c r="E495" i="62"/>
  <c r="E496" i="62"/>
  <c r="E497" i="62"/>
  <c r="E498" i="62"/>
  <c r="H498" i="62" s="1"/>
  <c r="E499" i="62"/>
  <c r="Q36" i="57"/>
  <c r="Q35" i="57"/>
  <c r="Q36" i="27"/>
  <c r="Q35" i="27"/>
  <c r="Q36" i="26"/>
  <c r="Q35" i="26"/>
  <c r="Q36" i="25"/>
  <c r="Q36" i="24"/>
  <c r="Q35" i="24"/>
  <c r="Q36" i="23"/>
  <c r="Q35" i="23"/>
  <c r="Q35" i="22"/>
  <c r="AG49" i="46"/>
  <c r="AG48" i="46"/>
  <c r="AG47" i="46"/>
  <c r="AG46" i="46"/>
  <c r="AG45" i="46"/>
  <c r="AG44" i="46"/>
  <c r="AG43" i="46"/>
  <c r="AG31" i="46"/>
  <c r="AG32" i="46"/>
  <c r="AG33" i="46"/>
  <c r="AG30" i="46"/>
  <c r="AG29" i="46"/>
  <c r="AG28" i="46"/>
  <c r="AG27" i="46"/>
  <c r="Q24" i="21"/>
  <c r="Q39" i="57"/>
  <c r="Q38" i="57"/>
  <c r="Q37" i="57"/>
  <c r="Q34" i="57"/>
  <c r="Q33" i="57"/>
  <c r="Q32" i="57"/>
  <c r="Q30" i="57"/>
  <c r="Q29" i="57"/>
  <c r="Q45" i="27"/>
  <c r="Q39" i="27"/>
  <c r="Q38" i="27"/>
  <c r="Q37" i="27"/>
  <c r="Q34" i="27"/>
  <c r="Q33" i="27"/>
  <c r="Q32" i="27"/>
  <c r="Q30" i="27"/>
  <c r="Q29" i="27"/>
  <c r="Q39" i="25"/>
  <c r="Q38" i="25"/>
  <c r="Q37" i="25"/>
  <c r="Q35" i="25"/>
  <c r="Q34" i="25"/>
  <c r="Q33" i="25"/>
  <c r="Q32" i="25"/>
  <c r="Q30" i="25"/>
  <c r="Q29" i="25"/>
  <c r="Q39" i="24"/>
  <c r="Q38" i="24"/>
  <c r="Q37" i="24"/>
  <c r="Q34" i="24"/>
  <c r="Q33" i="24"/>
  <c r="Q32" i="24"/>
  <c r="Q30" i="24"/>
  <c r="Q29" i="24"/>
  <c r="Q39" i="23"/>
  <c r="Q38" i="23"/>
  <c r="Q37" i="23"/>
  <c r="Q34" i="23"/>
  <c r="Q33" i="23"/>
  <c r="Q32" i="23"/>
  <c r="Q30" i="23"/>
  <c r="Q29" i="23"/>
  <c r="Q39" i="22"/>
  <c r="Q38" i="22"/>
  <c r="Q37" i="22"/>
  <c r="Q36" i="22"/>
  <c r="Q34" i="22"/>
  <c r="Q33" i="22"/>
  <c r="Q32" i="22"/>
  <c r="Q30" i="22"/>
  <c r="Q29" i="22"/>
  <c r="Q37" i="26"/>
  <c r="Q38" i="26"/>
  <c r="Q39" i="26"/>
  <c r="Q33" i="26"/>
  <c r="Q34" i="26"/>
  <c r="Q29" i="26"/>
  <c r="AG62" i="46"/>
  <c r="AG61" i="46"/>
  <c r="P64" i="46"/>
  <c r="P63" i="46"/>
  <c r="P62" i="46"/>
  <c r="P61" i="46"/>
  <c r="P68" i="46"/>
  <c r="P70" i="46"/>
  <c r="P43" i="46"/>
  <c r="P44" i="46"/>
  <c r="P46" i="46"/>
  <c r="P45" i="46"/>
  <c r="AX45" i="46"/>
  <c r="AO29" i="57"/>
  <c r="AY29" i="57"/>
  <c r="AO30" i="57"/>
  <c r="AY30" i="57"/>
  <c r="AO31" i="57"/>
  <c r="AY31" i="57"/>
  <c r="AO32" i="57"/>
  <c r="AY32" i="57"/>
  <c r="AO33" i="57"/>
  <c r="AY33" i="57"/>
  <c r="AO34" i="57"/>
  <c r="AY34" i="57"/>
  <c r="AO35" i="57"/>
  <c r="AY35" i="57"/>
  <c r="AO36" i="57"/>
  <c r="AY36" i="57"/>
  <c r="AO37" i="57"/>
  <c r="AY37" i="57"/>
  <c r="AO38" i="57"/>
  <c r="AY38" i="57"/>
  <c r="AO39" i="57"/>
  <c r="AY39" i="57"/>
  <c r="AO40" i="57"/>
  <c r="AY40" i="57"/>
  <c r="AO41" i="57"/>
  <c r="AY41" i="57"/>
  <c r="AO42" i="57"/>
  <c r="AY42" i="57"/>
  <c r="AO43" i="57"/>
  <c r="AY43" i="57"/>
  <c r="AO44" i="57"/>
  <c r="AY44" i="57"/>
  <c r="AO45" i="57"/>
  <c r="AY45" i="57"/>
  <c r="AO46" i="57"/>
  <c r="AY46" i="57"/>
  <c r="AY28" i="57"/>
  <c r="AO28" i="57"/>
  <c r="AP27" i="57"/>
  <c r="AQ27" i="57"/>
  <c r="AR27" i="57"/>
  <c r="AS27" i="57"/>
  <c r="AT27" i="57"/>
  <c r="AU27" i="57"/>
  <c r="AV27" i="57"/>
  <c r="AW27" i="57"/>
  <c r="AX27" i="57"/>
  <c r="AY27" i="57"/>
  <c r="AO27" i="57"/>
  <c r="BJ31" i="27"/>
  <c r="BT31" i="27"/>
  <c r="BW31" i="27"/>
  <c r="CI31" i="27"/>
  <c r="BJ32" i="27"/>
  <c r="BT32" i="27"/>
  <c r="BW32" i="27"/>
  <c r="CI32" i="27"/>
  <c r="BJ33" i="27"/>
  <c r="BT33" i="27"/>
  <c r="BW33" i="27"/>
  <c r="CI33" i="27"/>
  <c r="BJ34" i="27"/>
  <c r="BT34" i="27"/>
  <c r="BW34" i="27"/>
  <c r="CI34" i="27"/>
  <c r="BJ35" i="27"/>
  <c r="BT35" i="27"/>
  <c r="BW35" i="27"/>
  <c r="CI35" i="27"/>
  <c r="BJ36" i="27"/>
  <c r="BT36" i="27"/>
  <c r="BW36" i="27"/>
  <c r="CI36" i="27"/>
  <c r="BJ37" i="27"/>
  <c r="BT37" i="27"/>
  <c r="BW37" i="27"/>
  <c r="CI37" i="27"/>
  <c r="BJ38" i="27"/>
  <c r="BT38" i="27"/>
  <c r="BW38" i="27"/>
  <c r="CI38" i="27"/>
  <c r="BJ39" i="27"/>
  <c r="BT39" i="27"/>
  <c r="BW39" i="27"/>
  <c r="CI39" i="27"/>
  <c r="BJ40" i="27"/>
  <c r="BT40" i="27"/>
  <c r="BW40" i="27"/>
  <c r="CI40" i="27"/>
  <c r="BJ41" i="27"/>
  <c r="BT41" i="27"/>
  <c r="BW41" i="27"/>
  <c r="CI41" i="27"/>
  <c r="BJ42" i="27"/>
  <c r="BT42" i="27"/>
  <c r="BW42" i="27"/>
  <c r="CI42" i="27"/>
  <c r="BJ43" i="27"/>
  <c r="BT43" i="27"/>
  <c r="BW43" i="27"/>
  <c r="CI43" i="27"/>
  <c r="BJ44" i="27"/>
  <c r="BT44" i="27"/>
  <c r="BW44" i="27"/>
  <c r="CI44" i="27"/>
  <c r="BJ45" i="27"/>
  <c r="BT45" i="27"/>
  <c r="BW45" i="27"/>
  <c r="CI45" i="27"/>
  <c r="CI30" i="27"/>
  <c r="BW30" i="27"/>
  <c r="BT30" i="27"/>
  <c r="BJ30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T29" i="27"/>
  <c r="BS29" i="27"/>
  <c r="BR29" i="27"/>
  <c r="BQ29" i="27"/>
  <c r="BP29" i="27"/>
  <c r="BO29" i="27"/>
  <c r="BN29" i="27"/>
  <c r="BM29" i="27"/>
  <c r="BL29" i="27"/>
  <c r="BK29" i="27"/>
  <c r="BJ29" i="27"/>
  <c r="BI31" i="26"/>
  <c r="BS31" i="26"/>
  <c r="BV31" i="26"/>
  <c r="CH31" i="26"/>
  <c r="BI32" i="26"/>
  <c r="BS32" i="26"/>
  <c r="BV32" i="26"/>
  <c r="CH32" i="26"/>
  <c r="BI33" i="26"/>
  <c r="BS33" i="26"/>
  <c r="BV33" i="26"/>
  <c r="CH33" i="26"/>
  <c r="BI34" i="26"/>
  <c r="BS34" i="26"/>
  <c r="BV34" i="26"/>
  <c r="CH34" i="26"/>
  <c r="BI35" i="26"/>
  <c r="BS35" i="26"/>
  <c r="BV35" i="26"/>
  <c r="CH35" i="26"/>
  <c r="BI36" i="26"/>
  <c r="BS36" i="26"/>
  <c r="BV36" i="26"/>
  <c r="CH36" i="26"/>
  <c r="BI37" i="26"/>
  <c r="BS37" i="26"/>
  <c r="BV37" i="26"/>
  <c r="CH37" i="26"/>
  <c r="BI38" i="26"/>
  <c r="BS38" i="26"/>
  <c r="BV38" i="26"/>
  <c r="CH38" i="26"/>
  <c r="BI39" i="26"/>
  <c r="BS39" i="26"/>
  <c r="BV39" i="26"/>
  <c r="CH39" i="26"/>
  <c r="BI40" i="26"/>
  <c r="BS40" i="26"/>
  <c r="BV40" i="26"/>
  <c r="CH40" i="26"/>
  <c r="BI41" i="26"/>
  <c r="BS41" i="26"/>
  <c r="BV41" i="26"/>
  <c r="CH41" i="26"/>
  <c r="BI42" i="26"/>
  <c r="BS42" i="26"/>
  <c r="BV42" i="26"/>
  <c r="CH42" i="26"/>
  <c r="BI43" i="26"/>
  <c r="BS43" i="26"/>
  <c r="BV43" i="26"/>
  <c r="CH43" i="26"/>
  <c r="BI44" i="26"/>
  <c r="BS44" i="26"/>
  <c r="BV44" i="26"/>
  <c r="CH44" i="26"/>
  <c r="BI45" i="26"/>
  <c r="BS45" i="26"/>
  <c r="BV45" i="26"/>
  <c r="CH45" i="26"/>
  <c r="BI46" i="26"/>
  <c r="BS46" i="26"/>
  <c r="BV46" i="26"/>
  <c r="CH46" i="26"/>
  <c r="BI47" i="26"/>
  <c r="BS47" i="26"/>
  <c r="BV47" i="26"/>
  <c r="CH47" i="26"/>
  <c r="CH30" i="26"/>
  <c r="BV30" i="26"/>
  <c r="BS30" i="26"/>
  <c r="BI30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S29" i="26"/>
  <c r="BR29" i="26"/>
  <c r="BQ29" i="26"/>
  <c r="BP29" i="26"/>
  <c r="BO29" i="26"/>
  <c r="BN29" i="26"/>
  <c r="BM29" i="26"/>
  <c r="BL29" i="26"/>
  <c r="BK29" i="26"/>
  <c r="BJ29" i="26"/>
  <c r="BI29" i="26"/>
  <c r="BJ31" i="25"/>
  <c r="BT31" i="25"/>
  <c r="BW31" i="25"/>
  <c r="CI31" i="25"/>
  <c r="BJ32" i="25"/>
  <c r="BT32" i="25"/>
  <c r="BW32" i="25"/>
  <c r="CI32" i="25"/>
  <c r="BJ33" i="25"/>
  <c r="BT33" i="25"/>
  <c r="BW33" i="25"/>
  <c r="CI33" i="25"/>
  <c r="BJ34" i="25"/>
  <c r="BT34" i="25"/>
  <c r="BW34" i="25"/>
  <c r="CI34" i="25"/>
  <c r="BJ35" i="25"/>
  <c r="BT35" i="25"/>
  <c r="BW35" i="25"/>
  <c r="CI35" i="25"/>
  <c r="BJ36" i="25"/>
  <c r="BT36" i="25"/>
  <c r="BW36" i="25"/>
  <c r="CI36" i="25"/>
  <c r="BJ37" i="25"/>
  <c r="BT37" i="25"/>
  <c r="BW37" i="25"/>
  <c r="CI37" i="25"/>
  <c r="BJ38" i="25"/>
  <c r="BT38" i="25"/>
  <c r="BW38" i="25"/>
  <c r="CI38" i="25"/>
  <c r="BJ39" i="25"/>
  <c r="BT39" i="25"/>
  <c r="BW39" i="25"/>
  <c r="CI39" i="25"/>
  <c r="BJ40" i="25"/>
  <c r="BT40" i="25"/>
  <c r="BW40" i="25"/>
  <c r="CI40" i="25"/>
  <c r="BJ41" i="25"/>
  <c r="BT41" i="25"/>
  <c r="BW41" i="25"/>
  <c r="CI41" i="25"/>
  <c r="BJ42" i="25"/>
  <c r="BT42" i="25"/>
  <c r="BW42" i="25"/>
  <c r="CI42" i="25"/>
  <c r="BJ43" i="25"/>
  <c r="BT43" i="25"/>
  <c r="BW43" i="25"/>
  <c r="CI43" i="25"/>
  <c r="BJ44" i="25"/>
  <c r="BT44" i="25"/>
  <c r="BW44" i="25"/>
  <c r="CI44" i="25"/>
  <c r="BJ45" i="25"/>
  <c r="BT45" i="25"/>
  <c r="BW45" i="25"/>
  <c r="CI45" i="25"/>
  <c r="BJ46" i="25"/>
  <c r="BT46" i="25"/>
  <c r="BW46" i="25"/>
  <c r="CI46" i="25"/>
  <c r="CI30" i="25"/>
  <c r="BW30" i="25"/>
  <c r="BT30" i="25"/>
  <c r="BJ30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T29" i="25"/>
  <c r="BS29" i="25"/>
  <c r="BR29" i="25"/>
  <c r="BQ29" i="25"/>
  <c r="BP29" i="25"/>
  <c r="BO29" i="25"/>
  <c r="BN29" i="25"/>
  <c r="BM29" i="25"/>
  <c r="BL29" i="25"/>
  <c r="BK29" i="25"/>
  <c r="BJ29" i="25"/>
  <c r="BJ31" i="24"/>
  <c r="BT31" i="24"/>
  <c r="BW31" i="24"/>
  <c r="CI31" i="24"/>
  <c r="BJ32" i="24"/>
  <c r="BT32" i="24"/>
  <c r="BW32" i="24"/>
  <c r="CI32" i="24"/>
  <c r="BJ33" i="24"/>
  <c r="BT33" i="24"/>
  <c r="BW33" i="24"/>
  <c r="CI33" i="24"/>
  <c r="BJ34" i="24"/>
  <c r="BT34" i="24"/>
  <c r="BW34" i="24"/>
  <c r="CI34" i="24"/>
  <c r="BJ35" i="24"/>
  <c r="BT35" i="24"/>
  <c r="BW35" i="24"/>
  <c r="CI35" i="24"/>
  <c r="BJ36" i="24"/>
  <c r="BT36" i="24"/>
  <c r="BW36" i="24"/>
  <c r="CI36" i="24"/>
  <c r="BJ37" i="24"/>
  <c r="BT37" i="24"/>
  <c r="BW37" i="24"/>
  <c r="CI37" i="24"/>
  <c r="BJ38" i="24"/>
  <c r="BT38" i="24"/>
  <c r="BW38" i="24"/>
  <c r="CI38" i="24"/>
  <c r="BJ39" i="24"/>
  <c r="BT39" i="24"/>
  <c r="BW39" i="24"/>
  <c r="CI39" i="24"/>
  <c r="BJ40" i="24"/>
  <c r="BT40" i="24"/>
  <c r="BW40" i="24"/>
  <c r="CI40" i="24"/>
  <c r="BJ41" i="24"/>
  <c r="BT41" i="24"/>
  <c r="BW41" i="24"/>
  <c r="CI41" i="24"/>
  <c r="BJ42" i="24"/>
  <c r="BT42" i="24"/>
  <c r="BW42" i="24"/>
  <c r="CI42" i="24"/>
  <c r="BJ43" i="24"/>
  <c r="BT43" i="24"/>
  <c r="BW43" i="24"/>
  <c r="CI43" i="24"/>
  <c r="BJ44" i="24"/>
  <c r="BT44" i="24"/>
  <c r="BW44" i="24"/>
  <c r="CI44" i="24"/>
  <c r="BJ45" i="24"/>
  <c r="BT45" i="24"/>
  <c r="BW45" i="24"/>
  <c r="CI45" i="24"/>
  <c r="BJ46" i="24"/>
  <c r="BT46" i="24"/>
  <c r="BW46" i="24"/>
  <c r="CI46" i="24"/>
  <c r="BJ47" i="24"/>
  <c r="BT47" i="24"/>
  <c r="BW47" i="24"/>
  <c r="CI47" i="24"/>
  <c r="CI30" i="24"/>
  <c r="BW30" i="24"/>
  <c r="BT30" i="24"/>
  <c r="BJ30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T29" i="24"/>
  <c r="BS29" i="24"/>
  <c r="BR29" i="24"/>
  <c r="BQ29" i="24"/>
  <c r="BP29" i="24"/>
  <c r="BO29" i="24"/>
  <c r="BN29" i="24"/>
  <c r="BM29" i="24"/>
  <c r="BL29" i="24"/>
  <c r="BK29" i="24"/>
  <c r="BJ29" i="24"/>
  <c r="BI31" i="23"/>
  <c r="BS31" i="23"/>
  <c r="BV31" i="23"/>
  <c r="CH31" i="23"/>
  <c r="BI32" i="23"/>
  <c r="BS32" i="23"/>
  <c r="BV32" i="23"/>
  <c r="CH32" i="23"/>
  <c r="BI33" i="23"/>
  <c r="BS33" i="23"/>
  <c r="BV33" i="23"/>
  <c r="CH33" i="23"/>
  <c r="BI34" i="23"/>
  <c r="BS34" i="23"/>
  <c r="BV34" i="23"/>
  <c r="CH34" i="23"/>
  <c r="BI35" i="23"/>
  <c r="BS35" i="23"/>
  <c r="BV35" i="23"/>
  <c r="CH35" i="23"/>
  <c r="BI36" i="23"/>
  <c r="BS36" i="23"/>
  <c r="BV36" i="23"/>
  <c r="CH36" i="23"/>
  <c r="BI37" i="23"/>
  <c r="BS37" i="23"/>
  <c r="BV37" i="23"/>
  <c r="CH37" i="23"/>
  <c r="BI38" i="23"/>
  <c r="BS38" i="23"/>
  <c r="BV38" i="23"/>
  <c r="CH38" i="23"/>
  <c r="BI39" i="23"/>
  <c r="BS39" i="23"/>
  <c r="BV39" i="23"/>
  <c r="CH39" i="23"/>
  <c r="BI40" i="23"/>
  <c r="BS40" i="23"/>
  <c r="BV40" i="23"/>
  <c r="CH40" i="23"/>
  <c r="BI41" i="23"/>
  <c r="BS41" i="23"/>
  <c r="BV41" i="23"/>
  <c r="CH41" i="23"/>
  <c r="BI42" i="23"/>
  <c r="BS42" i="23"/>
  <c r="BV42" i="23"/>
  <c r="CH42" i="23"/>
  <c r="BI43" i="23"/>
  <c r="BS43" i="23"/>
  <c r="BV43" i="23"/>
  <c r="CH43" i="23"/>
  <c r="BI44" i="23"/>
  <c r="BS44" i="23"/>
  <c r="BV44" i="23"/>
  <c r="CH44" i="23"/>
  <c r="BI45" i="23"/>
  <c r="BS45" i="23"/>
  <c r="BV45" i="23"/>
  <c r="CH45" i="23"/>
  <c r="BI46" i="23"/>
  <c r="BS46" i="23"/>
  <c r="BV46" i="23"/>
  <c r="CH46" i="23"/>
  <c r="CH30" i="23"/>
  <c r="BV30" i="23"/>
  <c r="BS30" i="23"/>
  <c r="BI30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S29" i="23"/>
  <c r="BR29" i="23"/>
  <c r="BQ29" i="23"/>
  <c r="BP29" i="23"/>
  <c r="BO29" i="23"/>
  <c r="BN29" i="23"/>
  <c r="BM29" i="23"/>
  <c r="BL29" i="23"/>
  <c r="BK29" i="23"/>
  <c r="BJ29" i="23"/>
  <c r="BI29" i="23"/>
  <c r="BJ31" i="22"/>
  <c r="BT31" i="22"/>
  <c r="BW31" i="22"/>
  <c r="CI31" i="22"/>
  <c r="BJ32" i="22"/>
  <c r="BT32" i="22"/>
  <c r="BW32" i="22"/>
  <c r="CI32" i="22"/>
  <c r="BJ33" i="22"/>
  <c r="BT33" i="22"/>
  <c r="BW33" i="22"/>
  <c r="CI33" i="22"/>
  <c r="BJ34" i="22"/>
  <c r="BT34" i="22"/>
  <c r="BW34" i="22"/>
  <c r="CI34" i="22"/>
  <c r="BJ35" i="22"/>
  <c r="BT35" i="22"/>
  <c r="BW35" i="22"/>
  <c r="CI35" i="22"/>
  <c r="BJ36" i="22"/>
  <c r="BT36" i="22"/>
  <c r="BW36" i="22"/>
  <c r="CI36" i="22"/>
  <c r="BJ37" i="22"/>
  <c r="BT37" i="22"/>
  <c r="BW37" i="22"/>
  <c r="CI37" i="22"/>
  <c r="BJ38" i="22"/>
  <c r="BT38" i="22"/>
  <c r="BW38" i="22"/>
  <c r="CI38" i="22"/>
  <c r="BJ39" i="22"/>
  <c r="BT39" i="22"/>
  <c r="BW39" i="22"/>
  <c r="CI39" i="22"/>
  <c r="BJ40" i="22"/>
  <c r="BT40" i="22"/>
  <c r="BW40" i="22"/>
  <c r="CI40" i="22"/>
  <c r="BJ41" i="22"/>
  <c r="BT41" i="22"/>
  <c r="BW41" i="22"/>
  <c r="CI41" i="22"/>
  <c r="BJ42" i="22"/>
  <c r="BT42" i="22"/>
  <c r="BW42" i="22"/>
  <c r="CI42" i="22"/>
  <c r="BJ43" i="22"/>
  <c r="BT43" i="22"/>
  <c r="BW43" i="22"/>
  <c r="CI43" i="22"/>
  <c r="BJ44" i="22"/>
  <c r="BT44" i="22"/>
  <c r="BW44" i="22"/>
  <c r="CI44" i="22"/>
  <c r="BJ45" i="22"/>
  <c r="BT45" i="22"/>
  <c r="BW45" i="22"/>
  <c r="CI45" i="22"/>
  <c r="BJ46" i="22"/>
  <c r="BT46" i="22"/>
  <c r="BW46" i="22"/>
  <c r="CI46" i="22"/>
  <c r="CI30" i="22"/>
  <c r="BW30" i="22"/>
  <c r="BT30" i="22"/>
  <c r="BJ30" i="22"/>
  <c r="BX29" i="22"/>
  <c r="BY29" i="22"/>
  <c r="BZ29" i="22"/>
  <c r="CA29" i="22"/>
  <c r="CB29" i="22"/>
  <c r="CC29" i="22"/>
  <c r="CD29" i="22"/>
  <c r="CE29" i="22"/>
  <c r="CF29" i="22"/>
  <c r="CG29" i="22"/>
  <c r="CH29" i="22"/>
  <c r="CI29" i="22"/>
  <c r="BW29" i="22"/>
  <c r="BT29" i="22"/>
  <c r="BK29" i="22"/>
  <c r="BL29" i="22"/>
  <c r="BM29" i="22"/>
  <c r="BN29" i="22"/>
  <c r="BO29" i="22"/>
  <c r="BP29" i="22"/>
  <c r="BQ29" i="22"/>
  <c r="BR29" i="22"/>
  <c r="BS29" i="22"/>
  <c r="BJ29" i="22"/>
  <c r="AL25" i="21"/>
  <c r="AV25" i="21"/>
  <c r="AL26" i="21"/>
  <c r="AV26" i="21"/>
  <c r="AL27" i="21"/>
  <c r="AV27" i="21"/>
  <c r="AL28" i="21"/>
  <c r="AV28" i="21"/>
  <c r="AL29" i="21"/>
  <c r="AV29" i="21"/>
  <c r="AL30" i="21"/>
  <c r="AV30" i="21"/>
  <c r="AL31" i="21"/>
  <c r="AV31" i="21"/>
  <c r="AL32" i="21"/>
  <c r="AV32" i="21"/>
  <c r="AL33" i="21"/>
  <c r="AV33" i="21"/>
  <c r="AL34" i="21"/>
  <c r="AV34" i="21"/>
  <c r="AV24" i="21"/>
  <c r="AM23" i="21"/>
  <c r="AN23" i="21"/>
  <c r="AO23" i="21"/>
  <c r="AP23" i="21"/>
  <c r="AQ23" i="21"/>
  <c r="AR23" i="21"/>
  <c r="AS23" i="21"/>
  <c r="AT23" i="21"/>
  <c r="AU23" i="21"/>
  <c r="AV23" i="21"/>
  <c r="AL23" i="21"/>
  <c r="AL24" i="21"/>
  <c r="E42" i="20"/>
  <c r="O42" i="20"/>
  <c r="X42" i="20"/>
  <c r="AH42" i="20"/>
  <c r="AQ42" i="20"/>
  <c r="BA42" i="20"/>
  <c r="BJ42" i="20"/>
  <c r="BT42" i="20"/>
  <c r="CA42" i="20"/>
  <c r="CK42" i="20"/>
  <c r="E43" i="20"/>
  <c r="O43" i="20"/>
  <c r="X43" i="20"/>
  <c r="AH43" i="20"/>
  <c r="AQ43" i="20"/>
  <c r="BA43" i="20"/>
  <c r="BJ43" i="20"/>
  <c r="BT43" i="20"/>
  <c r="CA43" i="20"/>
  <c r="CK43" i="20"/>
  <c r="E44" i="20"/>
  <c r="O44" i="20"/>
  <c r="X44" i="20"/>
  <c r="AH44" i="20"/>
  <c r="AQ44" i="20"/>
  <c r="BA44" i="20"/>
  <c r="BJ44" i="20"/>
  <c r="BT44" i="20"/>
  <c r="CA44" i="20"/>
  <c r="CK44" i="20"/>
  <c r="E45" i="20"/>
  <c r="O45" i="20"/>
  <c r="X45" i="20"/>
  <c r="AH45" i="20"/>
  <c r="AQ45" i="20"/>
  <c r="BA45" i="20"/>
  <c r="BJ45" i="20"/>
  <c r="BT45" i="20"/>
  <c r="CA45" i="20"/>
  <c r="CK45" i="20"/>
  <c r="O41" i="20"/>
  <c r="E41" i="20"/>
  <c r="AH41" i="20"/>
  <c r="X41" i="20"/>
  <c r="BA41" i="20"/>
  <c r="AQ41" i="20"/>
  <c r="BT41" i="20"/>
  <c r="BJ41" i="20"/>
  <c r="CK41" i="20"/>
  <c r="CA41" i="20"/>
  <c r="AK33" i="20"/>
  <c r="AK34" i="20"/>
  <c r="AK35" i="20"/>
  <c r="AK36" i="20"/>
  <c r="AK37" i="20"/>
  <c r="BD29" i="19"/>
  <c r="BN29" i="19"/>
  <c r="BP29" i="19"/>
  <c r="CA29" i="19"/>
  <c r="CC29" i="19"/>
  <c r="CL29" i="19"/>
  <c r="BD30" i="19"/>
  <c r="BN30" i="19"/>
  <c r="BP30" i="19"/>
  <c r="CA30" i="19"/>
  <c r="CC30" i="19"/>
  <c r="CL30" i="19"/>
  <c r="BD31" i="19"/>
  <c r="BN31" i="19"/>
  <c r="BP31" i="19"/>
  <c r="CA31" i="19"/>
  <c r="CC31" i="19"/>
  <c r="CL31" i="19"/>
  <c r="BD32" i="19"/>
  <c r="BN32" i="19"/>
  <c r="BP32" i="19"/>
  <c r="CA32" i="19"/>
  <c r="CC32" i="19"/>
  <c r="CL32" i="19"/>
  <c r="BD33" i="19"/>
  <c r="BN33" i="19"/>
  <c r="BP33" i="19"/>
  <c r="CA33" i="19"/>
  <c r="CC33" i="19"/>
  <c r="CL33" i="19"/>
  <c r="CL28" i="19"/>
  <c r="CC28" i="19"/>
  <c r="CA28" i="19"/>
  <c r="BP28" i="19"/>
  <c r="BN28" i="19"/>
  <c r="BD28" i="19"/>
  <c r="CL27" i="19"/>
  <c r="CK27" i="19"/>
  <c r="CJ27" i="19"/>
  <c r="CI27" i="19"/>
  <c r="CH27" i="19"/>
  <c r="CG27" i="19"/>
  <c r="CF27" i="19"/>
  <c r="CE27" i="19"/>
  <c r="CD27" i="19"/>
  <c r="CC27" i="19"/>
  <c r="CA27" i="19"/>
  <c r="BZ27" i="19"/>
  <c r="BY27" i="19"/>
  <c r="BX27" i="19"/>
  <c r="BW27" i="19"/>
  <c r="BV27" i="19"/>
  <c r="BU27" i="19"/>
  <c r="BT27" i="19"/>
  <c r="BS27" i="19"/>
  <c r="BR27" i="19"/>
  <c r="BQ27" i="19"/>
  <c r="BP27" i="19"/>
  <c r="BN27" i="19"/>
  <c r="BM27" i="19"/>
  <c r="BL27" i="19"/>
  <c r="BK27" i="19"/>
  <c r="BJ27" i="19"/>
  <c r="BI27" i="19"/>
  <c r="BH27" i="19"/>
  <c r="BG27" i="19"/>
  <c r="BF27" i="19"/>
  <c r="BE27" i="19"/>
  <c r="BD27" i="19"/>
  <c r="BD29" i="47"/>
  <c r="BN29" i="47"/>
  <c r="BP29" i="47"/>
  <c r="CA29" i="47"/>
  <c r="CC29" i="47"/>
  <c r="CL29" i="47"/>
  <c r="BD30" i="47"/>
  <c r="BN30" i="47"/>
  <c r="BP30" i="47"/>
  <c r="CA30" i="47"/>
  <c r="CC30" i="47"/>
  <c r="CL30" i="47"/>
  <c r="BD31" i="47"/>
  <c r="BN31" i="47"/>
  <c r="BP31" i="47"/>
  <c r="CA31" i="47"/>
  <c r="CC31" i="47"/>
  <c r="CL31" i="47"/>
  <c r="BD32" i="47"/>
  <c r="BN32" i="47"/>
  <c r="BP32" i="47"/>
  <c r="CA32" i="47"/>
  <c r="CC32" i="47"/>
  <c r="CL32" i="47"/>
  <c r="BD33" i="47"/>
  <c r="BN33" i="47"/>
  <c r="BP33" i="47"/>
  <c r="CA33" i="47"/>
  <c r="CC33" i="47"/>
  <c r="CL33" i="47"/>
  <c r="CL28" i="47"/>
  <c r="CC28" i="47"/>
  <c r="CA28" i="47"/>
  <c r="BP28" i="47"/>
  <c r="BN28" i="47"/>
  <c r="BD28" i="47"/>
  <c r="CD27" i="47"/>
  <c r="CE27" i="47"/>
  <c r="CF27" i="47"/>
  <c r="CG27" i="47"/>
  <c r="CH27" i="47"/>
  <c r="CI27" i="47"/>
  <c r="CJ27" i="47"/>
  <c r="CK27" i="47"/>
  <c r="CL27" i="47"/>
  <c r="CC27" i="47"/>
  <c r="BQ27" i="47"/>
  <c r="BR27" i="47"/>
  <c r="BS27" i="47"/>
  <c r="BT27" i="47"/>
  <c r="BU27" i="47"/>
  <c r="BV27" i="47"/>
  <c r="BW27" i="47"/>
  <c r="BX27" i="47"/>
  <c r="BY27" i="47"/>
  <c r="BZ27" i="47"/>
  <c r="CA27" i="47"/>
  <c r="BP27" i="47"/>
  <c r="BE27" i="47"/>
  <c r="BF27" i="47"/>
  <c r="BG27" i="47"/>
  <c r="BH27" i="47"/>
  <c r="BI27" i="47"/>
  <c r="BJ27" i="47"/>
  <c r="BK27" i="47"/>
  <c r="BL27" i="47"/>
  <c r="BM27" i="47"/>
  <c r="BN27" i="47"/>
  <c r="BD27" i="47"/>
  <c r="CK64" i="46"/>
  <c r="CS64" i="46"/>
  <c r="CK65" i="46"/>
  <c r="CS65" i="46"/>
  <c r="CV25" i="46"/>
  <c r="CW25" i="46"/>
  <c r="CX25" i="46"/>
  <c r="CY25" i="46"/>
  <c r="CZ25" i="46"/>
  <c r="DA25" i="46"/>
  <c r="DB25" i="46"/>
  <c r="DC25" i="46"/>
  <c r="CU25" i="46"/>
  <c r="CL25" i="46"/>
  <c r="CM25" i="46"/>
  <c r="CN25" i="46"/>
  <c r="CO25" i="46"/>
  <c r="CP25" i="46"/>
  <c r="CQ25" i="46"/>
  <c r="CR25" i="46"/>
  <c r="CS25" i="46"/>
  <c r="CK25" i="46"/>
  <c r="CB25" i="46"/>
  <c r="CC25" i="46"/>
  <c r="CD25" i="46"/>
  <c r="CE25" i="46"/>
  <c r="CF25" i="46"/>
  <c r="CG25" i="46"/>
  <c r="CH25" i="46"/>
  <c r="CI25" i="46"/>
  <c r="CA25" i="46"/>
  <c r="BR25" i="46"/>
  <c r="BS25" i="46"/>
  <c r="BT25" i="46"/>
  <c r="BU25" i="46"/>
  <c r="BV25" i="46"/>
  <c r="BW25" i="46"/>
  <c r="BX25" i="46"/>
  <c r="BY25" i="46"/>
  <c r="BQ25" i="46"/>
  <c r="DC68" i="46"/>
  <c r="CU68" i="46"/>
  <c r="CS68" i="46"/>
  <c r="CK68" i="46"/>
  <c r="CI68" i="46"/>
  <c r="CA68" i="46"/>
  <c r="BY68" i="46"/>
  <c r="BQ68" i="46"/>
  <c r="DC69" i="46"/>
  <c r="CU69" i="46"/>
  <c r="CS69" i="46"/>
  <c r="CK69" i="46"/>
  <c r="CI69" i="46"/>
  <c r="CA69" i="46"/>
  <c r="BY69" i="46"/>
  <c r="BQ69" i="46"/>
  <c r="DC48" i="46"/>
  <c r="CU48" i="46"/>
  <c r="CS48" i="46"/>
  <c r="CK48" i="46"/>
  <c r="CI48" i="46"/>
  <c r="CA48" i="46"/>
  <c r="BY48" i="46"/>
  <c r="BQ48" i="46"/>
  <c r="BK27" i="45"/>
  <c r="BU27" i="45"/>
  <c r="BY27" i="45"/>
  <c r="CI27" i="45"/>
  <c r="BK28" i="45"/>
  <c r="BU28" i="45"/>
  <c r="BY28" i="45"/>
  <c r="CI28" i="45"/>
  <c r="BK29" i="45"/>
  <c r="BU29" i="45"/>
  <c r="BY29" i="45"/>
  <c r="CI29" i="45"/>
  <c r="BK30" i="45"/>
  <c r="BU30" i="45"/>
  <c r="BY30" i="45"/>
  <c r="CI30" i="45"/>
  <c r="BK31" i="45"/>
  <c r="BU31" i="45"/>
  <c r="BY31" i="45"/>
  <c r="CI31" i="45"/>
  <c r="BK32" i="45"/>
  <c r="BU32" i="45"/>
  <c r="BY32" i="45"/>
  <c r="CI32" i="45"/>
  <c r="BK33" i="45"/>
  <c r="BU33" i="45"/>
  <c r="BY33" i="45"/>
  <c r="CI33" i="45"/>
  <c r="BK34" i="45"/>
  <c r="BU34" i="45"/>
  <c r="BY34" i="45"/>
  <c r="CI34" i="45"/>
  <c r="BK35" i="45"/>
  <c r="BU35" i="45"/>
  <c r="BY35" i="45"/>
  <c r="CI35" i="45"/>
  <c r="BK36" i="45"/>
  <c r="BU36" i="45"/>
  <c r="BY36" i="45"/>
  <c r="CI36" i="45"/>
  <c r="BK37" i="45"/>
  <c r="BU37" i="45"/>
  <c r="BY37" i="45"/>
  <c r="CI37" i="45"/>
  <c r="BK38" i="45"/>
  <c r="BU38" i="45"/>
  <c r="BY38" i="45"/>
  <c r="CI38" i="45"/>
  <c r="BK39" i="45"/>
  <c r="BU39" i="45"/>
  <c r="BY39" i="45"/>
  <c r="CI39" i="45"/>
  <c r="BK40" i="45"/>
  <c r="BU40" i="45"/>
  <c r="BY40" i="45"/>
  <c r="CI40" i="45"/>
  <c r="BK42" i="45"/>
  <c r="BU42" i="45"/>
  <c r="BY42" i="45"/>
  <c r="CI42" i="45"/>
  <c r="BK43" i="45"/>
  <c r="BU43" i="45"/>
  <c r="BY43" i="45"/>
  <c r="CI43" i="45"/>
  <c r="BK44" i="45"/>
  <c r="BU44" i="45"/>
  <c r="BY44" i="45"/>
  <c r="CI44" i="45"/>
  <c r="BK45" i="45"/>
  <c r="BU45" i="45"/>
  <c r="BY45" i="45"/>
  <c r="CI45" i="45"/>
  <c r="BK46" i="45"/>
  <c r="BU46" i="45"/>
  <c r="BY46" i="45"/>
  <c r="CI46" i="45"/>
  <c r="BK47" i="45"/>
  <c r="BU47" i="45"/>
  <c r="BY47" i="45"/>
  <c r="CI47" i="45"/>
  <c r="BK48" i="45"/>
  <c r="BU48" i="45"/>
  <c r="BY48" i="45"/>
  <c r="CI48" i="45"/>
  <c r="BK49" i="45"/>
  <c r="BU49" i="45"/>
  <c r="BY49" i="45"/>
  <c r="CI49" i="45"/>
  <c r="BK50" i="45"/>
  <c r="BU50" i="45"/>
  <c r="BY50" i="45"/>
  <c r="CI50" i="45"/>
  <c r="BK51" i="45"/>
  <c r="BU51" i="45"/>
  <c r="BY51" i="45"/>
  <c r="CI51" i="45"/>
  <c r="BQ65" i="46"/>
  <c r="BY65" i="46"/>
  <c r="CA65" i="46"/>
  <c r="CI65" i="46"/>
  <c r="CU65" i="46"/>
  <c r="DC65" i="46"/>
  <c r="BQ66" i="46"/>
  <c r="BY66" i="46"/>
  <c r="CA66" i="46"/>
  <c r="CI66" i="46"/>
  <c r="CK66" i="46"/>
  <c r="CS66" i="46"/>
  <c r="CU66" i="46"/>
  <c r="DC66" i="46"/>
  <c r="BQ67" i="46"/>
  <c r="BY67" i="46"/>
  <c r="CA67" i="46"/>
  <c r="CI67" i="46"/>
  <c r="CK67" i="46"/>
  <c r="CS67" i="46"/>
  <c r="CU67" i="46"/>
  <c r="DC67" i="46"/>
  <c r="BQ70" i="46"/>
  <c r="BY70" i="46"/>
  <c r="CA70" i="46"/>
  <c r="CI70" i="46"/>
  <c r="CK70" i="46"/>
  <c r="CS70" i="46"/>
  <c r="CU70" i="46"/>
  <c r="DC70" i="46"/>
  <c r="BQ27" i="46"/>
  <c r="BY27" i="46"/>
  <c r="CA27" i="46"/>
  <c r="CI27" i="46"/>
  <c r="CK27" i="46"/>
  <c r="CS27" i="46"/>
  <c r="CU27" i="46"/>
  <c r="DC27" i="46"/>
  <c r="BQ28" i="46"/>
  <c r="BY28" i="46"/>
  <c r="CA28" i="46"/>
  <c r="CI28" i="46"/>
  <c r="CK28" i="46"/>
  <c r="CS28" i="46"/>
  <c r="CU28" i="46"/>
  <c r="DC28" i="46"/>
  <c r="BQ29" i="46"/>
  <c r="BY29" i="46"/>
  <c r="CA29" i="46"/>
  <c r="CI29" i="46"/>
  <c r="CK29" i="46"/>
  <c r="CS29" i="46"/>
  <c r="CU29" i="46"/>
  <c r="DC29" i="46"/>
  <c r="BQ30" i="46"/>
  <c r="BY30" i="46"/>
  <c r="CA30" i="46"/>
  <c r="CI30" i="46"/>
  <c r="CK30" i="46"/>
  <c r="CS30" i="46"/>
  <c r="CU30" i="46"/>
  <c r="DC30" i="46"/>
  <c r="BQ31" i="46"/>
  <c r="BY31" i="46"/>
  <c r="CA31" i="46"/>
  <c r="CI31" i="46"/>
  <c r="CK31" i="46"/>
  <c r="CS31" i="46"/>
  <c r="CU31" i="46"/>
  <c r="DC31" i="46"/>
  <c r="BQ32" i="46"/>
  <c r="BY32" i="46"/>
  <c r="CA32" i="46"/>
  <c r="CI32" i="46"/>
  <c r="CK32" i="46"/>
  <c r="CS32" i="46"/>
  <c r="CU32" i="46"/>
  <c r="DC32" i="46"/>
  <c r="BQ33" i="46"/>
  <c r="BY33" i="46"/>
  <c r="CA33" i="46"/>
  <c r="CI33" i="46"/>
  <c r="CK33" i="46"/>
  <c r="CS33" i="46"/>
  <c r="CU33" i="46"/>
  <c r="DC33" i="46"/>
  <c r="BQ34" i="46"/>
  <c r="BY34" i="46"/>
  <c r="CA34" i="46"/>
  <c r="CI34" i="46"/>
  <c r="CK34" i="46"/>
  <c r="CS34" i="46"/>
  <c r="CU34" i="46"/>
  <c r="DC34" i="46"/>
  <c r="BQ36" i="46"/>
  <c r="BY36" i="46"/>
  <c r="CA36" i="46"/>
  <c r="CI36" i="46"/>
  <c r="CK36" i="46"/>
  <c r="CS36" i="46"/>
  <c r="CU36" i="46"/>
  <c r="DC36" i="46"/>
  <c r="BQ37" i="46"/>
  <c r="BY37" i="46"/>
  <c r="CA37" i="46"/>
  <c r="CI37" i="46"/>
  <c r="CK37" i="46"/>
  <c r="CS37" i="46"/>
  <c r="CU37" i="46"/>
  <c r="DC37" i="46"/>
  <c r="BQ38" i="46"/>
  <c r="BY38" i="46"/>
  <c r="CA38" i="46"/>
  <c r="CI38" i="46"/>
  <c r="CK38" i="46"/>
  <c r="CS38" i="46"/>
  <c r="CU38" i="46"/>
  <c r="DC38" i="46"/>
  <c r="BQ39" i="46"/>
  <c r="BY39" i="46"/>
  <c r="CA39" i="46"/>
  <c r="CI39" i="46"/>
  <c r="CK39" i="46"/>
  <c r="CS39" i="46"/>
  <c r="CU39" i="46"/>
  <c r="DC39" i="46"/>
  <c r="BQ40" i="46"/>
  <c r="BY40" i="46"/>
  <c r="CA40" i="46"/>
  <c r="CI40" i="46"/>
  <c r="CK40" i="46"/>
  <c r="CS40" i="46"/>
  <c r="CU40" i="46"/>
  <c r="DC40" i="46"/>
  <c r="BQ41" i="46"/>
  <c r="BY41" i="46"/>
  <c r="CA41" i="46"/>
  <c r="CI41" i="46"/>
  <c r="CK41" i="46"/>
  <c r="CS41" i="46"/>
  <c r="CU41" i="46"/>
  <c r="DC41" i="46"/>
  <c r="BQ42" i="46"/>
  <c r="BY42" i="46"/>
  <c r="CA42" i="46"/>
  <c r="CI42" i="46"/>
  <c r="CK42" i="46"/>
  <c r="CS42" i="46"/>
  <c r="CU42" i="46"/>
  <c r="DC42" i="46"/>
  <c r="BQ43" i="46"/>
  <c r="BY43" i="46"/>
  <c r="CA43" i="46"/>
  <c r="CI43" i="46"/>
  <c r="CK43" i="46"/>
  <c r="CS43" i="46"/>
  <c r="CU43" i="46"/>
  <c r="DC43" i="46"/>
  <c r="BQ44" i="46"/>
  <c r="BY44" i="46"/>
  <c r="CA44" i="46"/>
  <c r="CI44" i="46"/>
  <c r="CK44" i="46"/>
  <c r="CS44" i="46"/>
  <c r="CU44" i="46"/>
  <c r="DC44" i="46"/>
  <c r="BQ45" i="46"/>
  <c r="BY45" i="46"/>
  <c r="CA45" i="46"/>
  <c r="CI45" i="46"/>
  <c r="CK45" i="46"/>
  <c r="CS45" i="46"/>
  <c r="CU45" i="46"/>
  <c r="DC45" i="46"/>
  <c r="BQ46" i="46"/>
  <c r="BY46" i="46"/>
  <c r="CA46" i="46"/>
  <c r="CI46" i="46"/>
  <c r="CK46" i="46"/>
  <c r="CS46" i="46"/>
  <c r="CU46" i="46"/>
  <c r="DC46" i="46"/>
  <c r="BQ47" i="46"/>
  <c r="BY47" i="46"/>
  <c r="CA47" i="46"/>
  <c r="CI47" i="46"/>
  <c r="CK47" i="46"/>
  <c r="CS47" i="46"/>
  <c r="CU47" i="46"/>
  <c r="DC47" i="46"/>
  <c r="BQ49" i="46"/>
  <c r="BY49" i="46"/>
  <c r="CA49" i="46"/>
  <c r="CI49" i="46"/>
  <c r="CK49" i="46"/>
  <c r="CS49" i="46"/>
  <c r="CU49" i="46"/>
  <c r="DC49" i="46"/>
  <c r="BQ50" i="46"/>
  <c r="BY50" i="46"/>
  <c r="CA50" i="46"/>
  <c r="CI50" i="46"/>
  <c r="CK50" i="46"/>
  <c r="CS50" i="46"/>
  <c r="CU50" i="46"/>
  <c r="DC50" i="46"/>
  <c r="BQ53" i="46"/>
  <c r="BY53" i="46"/>
  <c r="CA53" i="46"/>
  <c r="CI53" i="46"/>
  <c r="CK53" i="46"/>
  <c r="CS53" i="46"/>
  <c r="CU53" i="46"/>
  <c r="DC53" i="46"/>
  <c r="BQ54" i="46"/>
  <c r="BY54" i="46"/>
  <c r="CA54" i="46"/>
  <c r="CI54" i="46"/>
  <c r="CK54" i="46"/>
  <c r="CS54" i="46"/>
  <c r="CU54" i="46"/>
  <c r="DC54" i="46"/>
  <c r="BQ55" i="46"/>
  <c r="BY55" i="46"/>
  <c r="CA55" i="46"/>
  <c r="CI55" i="46"/>
  <c r="CK55" i="46"/>
  <c r="CS55" i="46"/>
  <c r="CU55" i="46"/>
  <c r="DC55" i="46"/>
  <c r="BQ56" i="46"/>
  <c r="BY56" i="46"/>
  <c r="CA56" i="46"/>
  <c r="CI56" i="46"/>
  <c r="CK56" i="46"/>
  <c r="CS56" i="46"/>
  <c r="CU56" i="46"/>
  <c r="DC56" i="46"/>
  <c r="BQ57" i="46"/>
  <c r="BY57" i="46"/>
  <c r="CA57" i="46"/>
  <c r="CI57" i="46"/>
  <c r="CK57" i="46"/>
  <c r="CS57" i="46"/>
  <c r="CU57" i="46"/>
  <c r="DC57" i="46"/>
  <c r="BQ58" i="46"/>
  <c r="BY58" i="46"/>
  <c r="CA58" i="46"/>
  <c r="CI58" i="46"/>
  <c r="CK58" i="46"/>
  <c r="CS58" i="46"/>
  <c r="CU58" i="46"/>
  <c r="DC58" i="46"/>
  <c r="BQ59" i="46"/>
  <c r="BY59" i="46"/>
  <c r="CA59" i="46"/>
  <c r="CI59" i="46"/>
  <c r="CK59" i="46"/>
  <c r="CS59" i="46"/>
  <c r="CU59" i="46"/>
  <c r="DC59" i="46"/>
  <c r="BQ60" i="46"/>
  <c r="BY60" i="46"/>
  <c r="CA60" i="46"/>
  <c r="CI60" i="46"/>
  <c r="CK60" i="46"/>
  <c r="CS60" i="46"/>
  <c r="CU60" i="46"/>
  <c r="DC60" i="46"/>
  <c r="BQ61" i="46"/>
  <c r="BY61" i="46"/>
  <c r="CA61" i="46"/>
  <c r="CI61" i="46"/>
  <c r="CK61" i="46"/>
  <c r="CS61" i="46"/>
  <c r="CU61" i="46"/>
  <c r="DC61" i="46"/>
  <c r="BQ62" i="46"/>
  <c r="BY62" i="46"/>
  <c r="CA62" i="46"/>
  <c r="CI62" i="46"/>
  <c r="CK62" i="46"/>
  <c r="CS62" i="46"/>
  <c r="CU62" i="46"/>
  <c r="DC62" i="46"/>
  <c r="BQ63" i="46"/>
  <c r="BY63" i="46"/>
  <c r="CA63" i="46"/>
  <c r="CI63" i="46"/>
  <c r="CK63" i="46"/>
  <c r="CS63" i="46"/>
  <c r="CU63" i="46"/>
  <c r="DC63" i="46"/>
  <c r="BQ64" i="46"/>
  <c r="BY64" i="46"/>
  <c r="CA64" i="46"/>
  <c r="CI64" i="46"/>
  <c r="CU64" i="46"/>
  <c r="DC64" i="46"/>
  <c r="DC26" i="46"/>
  <c r="CU26" i="46"/>
  <c r="CS26" i="46"/>
  <c r="CK26" i="46"/>
  <c r="CI26" i="46"/>
  <c r="CA26" i="46"/>
  <c r="BY26" i="46"/>
  <c r="BQ26" i="46"/>
  <c r="BY26" i="45"/>
  <c r="CI26" i="45"/>
  <c r="BK26" i="45"/>
  <c r="BU26" i="45"/>
  <c r="H7" i="62"/>
  <c r="H8" i="62"/>
  <c r="H9" i="62"/>
  <c r="H11" i="62"/>
  <c r="H12" i="62"/>
  <c r="H13" i="62"/>
  <c r="H15" i="62"/>
  <c r="H16" i="62"/>
  <c r="H17" i="62"/>
  <c r="H19" i="62"/>
  <c r="H20" i="62"/>
  <c r="H21" i="62"/>
  <c r="H23" i="62"/>
  <c r="H24" i="62"/>
  <c r="H25" i="62"/>
  <c r="H27" i="62"/>
  <c r="H28" i="62"/>
  <c r="H29" i="62"/>
  <c r="H31" i="62"/>
  <c r="H32" i="62"/>
  <c r="H33" i="62"/>
  <c r="H35" i="62"/>
  <c r="H36" i="62"/>
  <c r="H37" i="62"/>
  <c r="H39" i="62"/>
  <c r="H40" i="62"/>
  <c r="H41" i="62"/>
  <c r="H43" i="62"/>
  <c r="H44" i="62"/>
  <c r="H45" i="62"/>
  <c r="H47" i="62"/>
  <c r="H48" i="62"/>
  <c r="H49" i="62"/>
  <c r="H51" i="62"/>
  <c r="H52" i="62"/>
  <c r="H53" i="62"/>
  <c r="H55" i="62"/>
  <c r="H56" i="62"/>
  <c r="H57" i="62"/>
  <c r="H59" i="62"/>
  <c r="H60" i="62"/>
  <c r="H61" i="62"/>
  <c r="H63" i="62"/>
  <c r="H64" i="62"/>
  <c r="H65" i="62"/>
  <c r="H67" i="62"/>
  <c r="H68" i="62"/>
  <c r="H69" i="62"/>
  <c r="H71" i="62"/>
  <c r="H72" i="62"/>
  <c r="H73" i="62"/>
  <c r="H75" i="62"/>
  <c r="H76" i="62"/>
  <c r="H77" i="62"/>
  <c r="H79" i="62"/>
  <c r="H80" i="62"/>
  <c r="H81" i="62"/>
  <c r="H83" i="62"/>
  <c r="H84" i="62"/>
  <c r="H85" i="62"/>
  <c r="H87" i="62"/>
  <c r="H88" i="62"/>
  <c r="H89" i="62"/>
  <c r="H91" i="62"/>
  <c r="H92" i="62"/>
  <c r="H93" i="62"/>
  <c r="H95" i="62"/>
  <c r="H96" i="62"/>
  <c r="H97" i="62"/>
  <c r="H99" i="62"/>
  <c r="H100" i="62"/>
  <c r="H101" i="62"/>
  <c r="H103" i="62"/>
  <c r="H104" i="62"/>
  <c r="H105" i="62"/>
  <c r="H107" i="62"/>
  <c r="H108" i="62"/>
  <c r="H109" i="62"/>
  <c r="H111" i="62"/>
  <c r="H112" i="62"/>
  <c r="H113" i="62"/>
  <c r="H115" i="62"/>
  <c r="H116" i="62"/>
  <c r="H117" i="62"/>
  <c r="H119" i="62"/>
  <c r="H120" i="62"/>
  <c r="H121" i="62"/>
  <c r="H123" i="62"/>
  <c r="H124" i="62"/>
  <c r="H125" i="62"/>
  <c r="H127" i="62"/>
  <c r="H128" i="62"/>
  <c r="H129" i="62"/>
  <c r="H131" i="62"/>
  <c r="H132" i="62"/>
  <c r="H133" i="62"/>
  <c r="H135" i="62"/>
  <c r="H136" i="62"/>
  <c r="H137" i="62"/>
  <c r="H139" i="62"/>
  <c r="H140" i="62"/>
  <c r="H141" i="62"/>
  <c r="H143" i="62"/>
  <c r="H144" i="62"/>
  <c r="H145" i="62"/>
  <c r="H147" i="62"/>
  <c r="H148" i="62"/>
  <c r="H149" i="62"/>
  <c r="H151" i="62"/>
  <c r="H152" i="62"/>
  <c r="H153" i="62"/>
  <c r="H155" i="62"/>
  <c r="H156" i="62"/>
  <c r="H157" i="62"/>
  <c r="H159" i="62"/>
  <c r="H160" i="62"/>
  <c r="H161" i="62"/>
  <c r="H163" i="62"/>
  <c r="H164" i="62"/>
  <c r="H165" i="62"/>
  <c r="H167" i="62"/>
  <c r="H168" i="62"/>
  <c r="H169" i="62"/>
  <c r="H171" i="62"/>
  <c r="H172" i="62"/>
  <c r="H173" i="62"/>
  <c r="H175" i="62"/>
  <c r="H176" i="62"/>
  <c r="H177" i="62"/>
  <c r="H179" i="62"/>
  <c r="H180" i="62"/>
  <c r="H181" i="62"/>
  <c r="H183" i="62"/>
  <c r="H184" i="62"/>
  <c r="H185" i="62"/>
  <c r="H187" i="62"/>
  <c r="H188" i="62"/>
  <c r="H189" i="62"/>
  <c r="H191" i="62"/>
  <c r="H192" i="62"/>
  <c r="H193" i="62"/>
  <c r="H195" i="62"/>
  <c r="H196" i="62"/>
  <c r="H197" i="62"/>
  <c r="H199" i="62"/>
  <c r="H200" i="62"/>
  <c r="H201" i="62"/>
  <c r="H203" i="62"/>
  <c r="H204" i="62"/>
  <c r="H205" i="62"/>
  <c r="H207" i="62"/>
  <c r="H208" i="62"/>
  <c r="H209" i="62"/>
  <c r="H211" i="62"/>
  <c r="H212" i="62"/>
  <c r="H213" i="62"/>
  <c r="H215" i="62"/>
  <c r="H216" i="62"/>
  <c r="H217" i="62"/>
  <c r="H219" i="62"/>
  <c r="H220" i="62"/>
  <c r="H221" i="62"/>
  <c r="H223" i="62"/>
  <c r="H224" i="62"/>
  <c r="H225" i="62"/>
  <c r="H227" i="62"/>
  <c r="H228" i="62"/>
  <c r="H229" i="62"/>
  <c r="H231" i="62"/>
  <c r="H232" i="62"/>
  <c r="H233" i="62"/>
  <c r="H235" i="62"/>
  <c r="H236" i="62"/>
  <c r="H237" i="62"/>
  <c r="H239" i="62"/>
  <c r="H240" i="62"/>
  <c r="H241" i="62"/>
  <c r="H243" i="62"/>
  <c r="H244" i="62"/>
  <c r="H245" i="62"/>
  <c r="H247" i="62"/>
  <c r="H248" i="62"/>
  <c r="H249" i="62"/>
  <c r="H252" i="62"/>
  <c r="H251" i="62"/>
  <c r="H253" i="62"/>
  <c r="H255" i="62"/>
  <c r="H256" i="62"/>
  <c r="H257" i="62"/>
  <c r="H259" i="62"/>
  <c r="H260" i="62"/>
  <c r="H261" i="62"/>
  <c r="H263" i="62"/>
  <c r="H264" i="62"/>
  <c r="H265" i="62"/>
  <c r="H267" i="62"/>
  <c r="H268" i="62"/>
  <c r="H269" i="62"/>
  <c r="H271" i="62"/>
  <c r="H272" i="62"/>
  <c r="H273" i="62"/>
  <c r="H275" i="62"/>
  <c r="H276" i="62"/>
  <c r="H277" i="62"/>
  <c r="H279" i="62"/>
  <c r="H280" i="62"/>
  <c r="H281" i="62"/>
  <c r="H283" i="62"/>
  <c r="H284" i="62"/>
  <c r="H285" i="62"/>
  <c r="H287" i="62"/>
  <c r="H288" i="62"/>
  <c r="H289" i="62"/>
  <c r="H291" i="62"/>
  <c r="H292" i="62"/>
  <c r="H293" i="62"/>
  <c r="H295" i="62"/>
  <c r="H296" i="62"/>
  <c r="H297" i="62"/>
  <c r="H299" i="62"/>
  <c r="H300" i="62"/>
  <c r="H301" i="62"/>
  <c r="H303" i="62"/>
  <c r="H304" i="62"/>
  <c r="H305" i="62"/>
  <c r="H307" i="62"/>
  <c r="H308" i="62"/>
  <c r="H309" i="62"/>
  <c r="H311" i="62"/>
  <c r="H312" i="62"/>
  <c r="H313" i="62"/>
  <c r="H315" i="62"/>
  <c r="H316" i="62"/>
  <c r="H317" i="62"/>
  <c r="H319" i="62"/>
  <c r="H320" i="62"/>
  <c r="H321" i="62"/>
  <c r="H323" i="62"/>
  <c r="H324" i="62"/>
  <c r="H325" i="62"/>
  <c r="H327" i="62"/>
  <c r="H328" i="62"/>
  <c r="H329" i="62"/>
  <c r="H331" i="62"/>
  <c r="H332" i="62"/>
  <c r="H333" i="62"/>
  <c r="H335" i="62"/>
  <c r="H336" i="62"/>
  <c r="H337" i="62"/>
  <c r="H339" i="62"/>
  <c r="H340" i="62"/>
  <c r="H341" i="62"/>
  <c r="H343" i="62"/>
  <c r="H344" i="62"/>
  <c r="H345" i="62"/>
  <c r="H347" i="62"/>
  <c r="H348" i="62"/>
  <c r="H349" i="62"/>
  <c r="H351" i="62"/>
  <c r="H352" i="62"/>
  <c r="H353" i="62"/>
  <c r="H355" i="62"/>
  <c r="H356" i="62"/>
  <c r="H357" i="62"/>
  <c r="H359" i="62"/>
  <c r="H360" i="62"/>
  <c r="H361" i="62"/>
  <c r="H363" i="62"/>
  <c r="H364" i="62"/>
  <c r="H365" i="62"/>
  <c r="H367" i="62"/>
  <c r="H368" i="62"/>
  <c r="H369" i="62"/>
  <c r="H371" i="62"/>
  <c r="H372" i="62"/>
  <c r="H373" i="62"/>
  <c r="H375" i="62"/>
  <c r="H376" i="62"/>
  <c r="H377" i="62"/>
  <c r="H379" i="62"/>
  <c r="H380" i="62"/>
  <c r="H381" i="62"/>
  <c r="H383" i="62"/>
  <c r="H384" i="62"/>
  <c r="H385" i="62"/>
  <c r="H387" i="62"/>
  <c r="H388" i="62"/>
  <c r="H389" i="62"/>
  <c r="H391" i="62"/>
  <c r="H392" i="62"/>
  <c r="H393" i="62"/>
  <c r="H395" i="62"/>
  <c r="H396" i="62"/>
  <c r="H397" i="62"/>
  <c r="H399" i="62"/>
  <c r="H400" i="62"/>
  <c r="H401" i="62"/>
  <c r="H403" i="62"/>
  <c r="H404" i="62"/>
  <c r="H405" i="62"/>
  <c r="H407" i="62"/>
  <c r="H408" i="62"/>
  <c r="H409" i="62"/>
  <c r="H411" i="62"/>
  <c r="H412" i="62"/>
  <c r="H413" i="62"/>
  <c r="H415" i="62"/>
  <c r="H416" i="62"/>
  <c r="H417" i="62"/>
  <c r="H419" i="62"/>
  <c r="H420" i="62"/>
  <c r="H421" i="62"/>
  <c r="H423" i="62"/>
  <c r="H424" i="62"/>
  <c r="H425" i="62"/>
  <c r="H427" i="62"/>
  <c r="H428" i="62"/>
  <c r="H429" i="62"/>
  <c r="H431" i="62"/>
  <c r="H432" i="62"/>
  <c r="H433" i="62"/>
  <c r="H435" i="62"/>
  <c r="H436" i="62"/>
  <c r="H437" i="62"/>
  <c r="H439" i="62"/>
  <c r="H440" i="62"/>
  <c r="H441" i="62"/>
  <c r="H443" i="62"/>
  <c r="H444" i="62"/>
  <c r="H445" i="62"/>
  <c r="H447" i="62"/>
  <c r="H448" i="62"/>
  <c r="H449" i="62"/>
  <c r="H451" i="62"/>
  <c r="H452" i="62"/>
  <c r="H453" i="62"/>
  <c r="H455" i="62"/>
  <c r="H456" i="62"/>
  <c r="H457" i="62"/>
  <c r="H459" i="62"/>
  <c r="H460" i="62"/>
  <c r="H461" i="62"/>
  <c r="H463" i="62"/>
  <c r="H464" i="62"/>
  <c r="H465" i="62"/>
  <c r="H467" i="62"/>
  <c r="H468" i="62"/>
  <c r="H469" i="62"/>
  <c r="H471" i="62"/>
  <c r="H472" i="62"/>
  <c r="H473" i="62"/>
  <c r="H475" i="62"/>
  <c r="H476" i="62"/>
  <c r="H477" i="62"/>
  <c r="H479" i="62"/>
  <c r="H480" i="62"/>
  <c r="H481" i="62"/>
  <c r="H483" i="62"/>
  <c r="H484" i="62"/>
  <c r="H485" i="62"/>
  <c r="H487" i="62"/>
  <c r="H488" i="62"/>
  <c r="H489" i="62"/>
  <c r="H491" i="62"/>
  <c r="H492" i="62"/>
  <c r="H493" i="62"/>
  <c r="H495" i="62"/>
  <c r="H496" i="62"/>
  <c r="H497" i="62"/>
  <c r="H499" i="62"/>
  <c r="E5" i="62"/>
  <c r="H5" i="62" s="1"/>
  <c r="O2" i="61"/>
  <c r="AK32" i="20"/>
  <c r="BA29" i="19"/>
  <c r="BA29" i="47"/>
  <c r="BO43" i="46"/>
  <c r="R29" i="45"/>
  <c r="R27" i="45"/>
  <c r="T95" i="59"/>
  <c r="R95" i="59"/>
  <c r="P95" i="59"/>
  <c r="N95" i="59"/>
  <c r="L95" i="59"/>
  <c r="J95" i="59"/>
  <c r="H95" i="59"/>
  <c r="T94" i="59"/>
  <c r="R94" i="59"/>
  <c r="P94" i="59"/>
  <c r="N94" i="59"/>
  <c r="L94" i="59"/>
  <c r="F94" i="59" s="1"/>
  <c r="E94" i="59" s="1"/>
  <c r="J94" i="59"/>
  <c r="H94" i="59"/>
  <c r="T93" i="59"/>
  <c r="R93" i="59"/>
  <c r="P93" i="59"/>
  <c r="N93" i="59"/>
  <c r="L93" i="59"/>
  <c r="J93" i="59"/>
  <c r="F93" i="59" s="1"/>
  <c r="E93" i="59" s="1"/>
  <c r="H93" i="59"/>
  <c r="T91" i="59"/>
  <c r="R91" i="59"/>
  <c r="P91" i="59"/>
  <c r="N91" i="59"/>
  <c r="L91" i="59"/>
  <c r="J91" i="59"/>
  <c r="H91" i="59"/>
  <c r="T90" i="59"/>
  <c r="R90" i="59"/>
  <c r="P90" i="59"/>
  <c r="N90" i="59"/>
  <c r="L90" i="59"/>
  <c r="J90" i="59"/>
  <c r="H90" i="59"/>
  <c r="T89" i="59"/>
  <c r="R89" i="59"/>
  <c r="P89" i="59"/>
  <c r="N89" i="59"/>
  <c r="L89" i="59"/>
  <c r="J89" i="59"/>
  <c r="H89" i="59"/>
  <c r="T88" i="59"/>
  <c r="R88" i="59"/>
  <c r="P88" i="59"/>
  <c r="N88" i="59"/>
  <c r="L88" i="59"/>
  <c r="J88" i="59"/>
  <c r="H88" i="59"/>
  <c r="T87" i="59"/>
  <c r="R87" i="59"/>
  <c r="P87" i="59"/>
  <c r="N87" i="59"/>
  <c r="L87" i="59"/>
  <c r="J87" i="59"/>
  <c r="H87" i="59"/>
  <c r="T85" i="59"/>
  <c r="R85" i="59"/>
  <c r="P85" i="59"/>
  <c r="N85" i="59"/>
  <c r="L85" i="59"/>
  <c r="J85" i="59"/>
  <c r="H85" i="59"/>
  <c r="F85" i="59" s="1"/>
  <c r="E85" i="59" s="1"/>
  <c r="T84" i="59"/>
  <c r="R84" i="59"/>
  <c r="P84" i="59"/>
  <c r="N84" i="59"/>
  <c r="L84" i="59"/>
  <c r="J84" i="59"/>
  <c r="H84" i="59"/>
  <c r="T83" i="59"/>
  <c r="R83" i="59"/>
  <c r="P83" i="59"/>
  <c r="N83" i="59"/>
  <c r="L83" i="59"/>
  <c r="F83" i="59" s="1"/>
  <c r="E83" i="59" s="1"/>
  <c r="J83" i="59"/>
  <c r="H83" i="59"/>
  <c r="T82" i="59"/>
  <c r="R82" i="59"/>
  <c r="P82" i="59"/>
  <c r="N82" i="59"/>
  <c r="L82" i="59"/>
  <c r="J82" i="59"/>
  <c r="H82" i="59"/>
  <c r="T81" i="59"/>
  <c r="R81" i="59"/>
  <c r="P81" i="59"/>
  <c r="N81" i="59"/>
  <c r="L81" i="59"/>
  <c r="J81" i="59"/>
  <c r="H81" i="59"/>
  <c r="T79" i="59"/>
  <c r="R79" i="59"/>
  <c r="P79" i="59"/>
  <c r="N79" i="59"/>
  <c r="L79" i="59"/>
  <c r="J79" i="59"/>
  <c r="H79" i="59"/>
  <c r="T78" i="59"/>
  <c r="R78" i="59"/>
  <c r="P78" i="59"/>
  <c r="N78" i="59"/>
  <c r="F78" i="59" s="1"/>
  <c r="E78" i="59" s="1"/>
  <c r="L78" i="59"/>
  <c r="J78" i="59"/>
  <c r="H78" i="59"/>
  <c r="T77" i="59"/>
  <c r="R77" i="59"/>
  <c r="P77" i="59"/>
  <c r="N77" i="59"/>
  <c r="L77" i="59"/>
  <c r="J77" i="59"/>
  <c r="H77" i="59"/>
  <c r="T76" i="59"/>
  <c r="R76" i="59"/>
  <c r="P76" i="59"/>
  <c r="N76" i="59"/>
  <c r="L76" i="59"/>
  <c r="J76" i="59"/>
  <c r="H76" i="59"/>
  <c r="T75" i="59"/>
  <c r="R75" i="59"/>
  <c r="P75" i="59"/>
  <c r="N75" i="59"/>
  <c r="L75" i="59"/>
  <c r="J75" i="59"/>
  <c r="H75" i="59"/>
  <c r="T73" i="59"/>
  <c r="R73" i="59"/>
  <c r="P73" i="59"/>
  <c r="N73" i="59"/>
  <c r="L73" i="59"/>
  <c r="J73" i="59"/>
  <c r="H73" i="59"/>
  <c r="F73" i="59"/>
  <c r="E73" i="59" s="1"/>
  <c r="T72" i="59"/>
  <c r="R72" i="59"/>
  <c r="P72" i="59"/>
  <c r="N72" i="59"/>
  <c r="L72" i="59"/>
  <c r="J72" i="59"/>
  <c r="H72" i="59"/>
  <c r="T71" i="59"/>
  <c r="R71" i="59"/>
  <c r="P71" i="59"/>
  <c r="N71" i="59"/>
  <c r="L71" i="59"/>
  <c r="J71" i="59"/>
  <c r="H71" i="59"/>
  <c r="T70" i="59"/>
  <c r="R70" i="59"/>
  <c r="P70" i="59"/>
  <c r="N70" i="59"/>
  <c r="L70" i="59"/>
  <c r="J70" i="59"/>
  <c r="H70" i="59"/>
  <c r="T69" i="59"/>
  <c r="R69" i="59"/>
  <c r="P69" i="59"/>
  <c r="N69" i="59"/>
  <c r="L69" i="59"/>
  <c r="J69" i="59"/>
  <c r="H69" i="59"/>
  <c r="T67" i="59"/>
  <c r="R67" i="59"/>
  <c r="P67" i="59"/>
  <c r="N67" i="59"/>
  <c r="L67" i="59"/>
  <c r="J67" i="59"/>
  <c r="H67" i="59"/>
  <c r="T66" i="59"/>
  <c r="R66" i="59"/>
  <c r="P66" i="59"/>
  <c r="N66" i="59"/>
  <c r="L66" i="59"/>
  <c r="J66" i="59"/>
  <c r="H66" i="59"/>
  <c r="T65" i="59"/>
  <c r="R65" i="59"/>
  <c r="P65" i="59"/>
  <c r="N65" i="59"/>
  <c r="L65" i="59"/>
  <c r="J65" i="59"/>
  <c r="H65" i="59"/>
  <c r="T64" i="59"/>
  <c r="R64" i="59"/>
  <c r="P64" i="59"/>
  <c r="N64" i="59"/>
  <c r="L64" i="59"/>
  <c r="J64" i="59"/>
  <c r="H64" i="59"/>
  <c r="F64" i="59" s="1"/>
  <c r="E64" i="59" s="1"/>
  <c r="T63" i="59"/>
  <c r="R63" i="59"/>
  <c r="P63" i="59"/>
  <c r="N63" i="59"/>
  <c r="L63" i="59"/>
  <c r="J63" i="59"/>
  <c r="H63" i="59"/>
  <c r="F63" i="59" s="1"/>
  <c r="E63" i="59" s="1"/>
  <c r="T61" i="59"/>
  <c r="R61" i="59"/>
  <c r="P61" i="59"/>
  <c r="N61" i="59"/>
  <c r="L61" i="59"/>
  <c r="J61" i="59"/>
  <c r="H61" i="59"/>
  <c r="T60" i="59"/>
  <c r="R60" i="59"/>
  <c r="P60" i="59"/>
  <c r="N60" i="59"/>
  <c r="L60" i="59"/>
  <c r="J60" i="59"/>
  <c r="H60" i="59"/>
  <c r="T59" i="59"/>
  <c r="R59" i="59"/>
  <c r="P59" i="59"/>
  <c r="N59" i="59"/>
  <c r="L59" i="59"/>
  <c r="J59" i="59"/>
  <c r="H59" i="59"/>
  <c r="T58" i="59"/>
  <c r="R58" i="59"/>
  <c r="P58" i="59"/>
  <c r="N58" i="59"/>
  <c r="L58" i="59"/>
  <c r="J58" i="59"/>
  <c r="H58" i="59"/>
  <c r="F58" i="59" s="1"/>
  <c r="E58" i="59" s="1"/>
  <c r="T57" i="59"/>
  <c r="R57" i="59"/>
  <c r="P57" i="59"/>
  <c r="N57" i="59"/>
  <c r="L57" i="59"/>
  <c r="J57" i="59"/>
  <c r="H57" i="59"/>
  <c r="T55" i="59"/>
  <c r="R55" i="59"/>
  <c r="P55" i="59"/>
  <c r="N55" i="59"/>
  <c r="L55" i="59"/>
  <c r="F55" i="59" s="1"/>
  <c r="E55" i="59" s="1"/>
  <c r="J55" i="59"/>
  <c r="H55" i="59"/>
  <c r="T53" i="59"/>
  <c r="R53" i="59"/>
  <c r="P53" i="59"/>
  <c r="N53" i="59"/>
  <c r="L53" i="59"/>
  <c r="J53" i="59"/>
  <c r="F53" i="59" s="1"/>
  <c r="E53" i="59" s="1"/>
  <c r="H53" i="59"/>
  <c r="T51" i="59"/>
  <c r="R51" i="59"/>
  <c r="P51" i="59"/>
  <c r="N51" i="59"/>
  <c r="L51" i="59"/>
  <c r="J51" i="59"/>
  <c r="H51" i="59"/>
  <c r="T49" i="59"/>
  <c r="R49" i="59"/>
  <c r="P49" i="59"/>
  <c r="N49" i="59"/>
  <c r="L49" i="59"/>
  <c r="J49" i="59"/>
  <c r="H49" i="59"/>
  <c r="T47" i="59"/>
  <c r="R47" i="59"/>
  <c r="P47" i="59"/>
  <c r="N47" i="59"/>
  <c r="L47" i="59"/>
  <c r="J47" i="59"/>
  <c r="H47" i="59"/>
  <c r="T45" i="59"/>
  <c r="R45" i="59"/>
  <c r="P45" i="59"/>
  <c r="N45" i="59"/>
  <c r="L45" i="59"/>
  <c r="F45" i="59" s="1"/>
  <c r="E45" i="59" s="1"/>
  <c r="J45" i="59"/>
  <c r="H45" i="59"/>
  <c r="T43" i="59"/>
  <c r="R43" i="59"/>
  <c r="P43" i="59"/>
  <c r="N43" i="59"/>
  <c r="L43" i="59"/>
  <c r="J43" i="59"/>
  <c r="H43" i="59"/>
  <c r="T42" i="59"/>
  <c r="R42" i="59"/>
  <c r="P42" i="59"/>
  <c r="N42" i="59"/>
  <c r="L42" i="59"/>
  <c r="J42" i="59"/>
  <c r="H42" i="59"/>
  <c r="T41" i="59"/>
  <c r="R41" i="59"/>
  <c r="P41" i="59"/>
  <c r="N41" i="59"/>
  <c r="L41" i="59"/>
  <c r="J41" i="59"/>
  <c r="H41" i="59"/>
  <c r="T40" i="59"/>
  <c r="R40" i="59"/>
  <c r="P40" i="59"/>
  <c r="N40" i="59"/>
  <c r="F40" i="59" s="1"/>
  <c r="E40" i="59" s="1"/>
  <c r="L40" i="59"/>
  <c r="J40" i="59"/>
  <c r="H40" i="59"/>
  <c r="T38" i="59"/>
  <c r="R38" i="59"/>
  <c r="P38" i="59"/>
  <c r="N38" i="59"/>
  <c r="L38" i="59"/>
  <c r="J38" i="59"/>
  <c r="H38" i="59"/>
  <c r="T37" i="59"/>
  <c r="R37" i="59"/>
  <c r="P37" i="59"/>
  <c r="N37" i="59"/>
  <c r="L37" i="59"/>
  <c r="J37" i="59"/>
  <c r="H37" i="59"/>
  <c r="T36" i="59"/>
  <c r="R36" i="59"/>
  <c r="P36" i="59"/>
  <c r="N36" i="59"/>
  <c r="L36" i="59"/>
  <c r="J36" i="59"/>
  <c r="H36" i="59"/>
  <c r="T35" i="59"/>
  <c r="R35" i="59"/>
  <c r="P35" i="59"/>
  <c r="N35" i="59"/>
  <c r="L35" i="59"/>
  <c r="J35" i="59"/>
  <c r="H35" i="59"/>
  <c r="T33" i="59"/>
  <c r="R33" i="59"/>
  <c r="P33" i="59"/>
  <c r="N33" i="59"/>
  <c r="L33" i="59"/>
  <c r="J33" i="59"/>
  <c r="H33" i="59"/>
  <c r="T32" i="59"/>
  <c r="R32" i="59"/>
  <c r="P32" i="59"/>
  <c r="N32" i="59"/>
  <c r="L32" i="59"/>
  <c r="J32" i="59"/>
  <c r="H32" i="59"/>
  <c r="T31" i="59"/>
  <c r="R31" i="59"/>
  <c r="P31" i="59"/>
  <c r="N31" i="59"/>
  <c r="L31" i="59"/>
  <c r="J31" i="59"/>
  <c r="H31" i="59"/>
  <c r="T30" i="59"/>
  <c r="R30" i="59"/>
  <c r="P30" i="59"/>
  <c r="N30" i="59"/>
  <c r="L30" i="59"/>
  <c r="J30" i="59"/>
  <c r="H30" i="59"/>
  <c r="F30" i="59" s="1"/>
  <c r="E30" i="59" s="1"/>
  <c r="T29" i="59"/>
  <c r="R29" i="59"/>
  <c r="P29" i="59"/>
  <c r="N29" i="59"/>
  <c r="L29" i="59"/>
  <c r="J29" i="59"/>
  <c r="H29" i="59"/>
  <c r="F29" i="59" s="1"/>
  <c r="E29" i="59" s="1"/>
  <c r="T28" i="59"/>
  <c r="R28" i="59"/>
  <c r="P28" i="59"/>
  <c r="N28" i="59"/>
  <c r="L28" i="59"/>
  <c r="J28" i="59"/>
  <c r="H28" i="59"/>
  <c r="T27" i="59"/>
  <c r="R27" i="59"/>
  <c r="P27" i="59"/>
  <c r="N27" i="59"/>
  <c r="L27" i="59"/>
  <c r="J27" i="59"/>
  <c r="H27" i="59"/>
  <c r="T26" i="59"/>
  <c r="R26" i="59"/>
  <c r="P26" i="59"/>
  <c r="N26" i="59"/>
  <c r="L26" i="59"/>
  <c r="J26" i="59"/>
  <c r="H26" i="59"/>
  <c r="T25" i="59"/>
  <c r="R25" i="59"/>
  <c r="P25" i="59"/>
  <c r="N25" i="59"/>
  <c r="L25" i="59"/>
  <c r="J25" i="59"/>
  <c r="H25" i="59"/>
  <c r="F25" i="59" s="1"/>
  <c r="E25" i="59" s="1"/>
  <c r="T24" i="59"/>
  <c r="R24" i="59"/>
  <c r="P24" i="59"/>
  <c r="N24" i="59"/>
  <c r="L24" i="59"/>
  <c r="J24" i="59"/>
  <c r="H24" i="59"/>
  <c r="T23" i="59"/>
  <c r="R23" i="59"/>
  <c r="P23" i="59"/>
  <c r="N23" i="59"/>
  <c r="L23" i="59"/>
  <c r="F23" i="59" s="1"/>
  <c r="E23" i="59" s="1"/>
  <c r="J23" i="59"/>
  <c r="H23" i="59"/>
  <c r="T22" i="59"/>
  <c r="R22" i="59"/>
  <c r="P22" i="59"/>
  <c r="N22" i="59"/>
  <c r="L22" i="59"/>
  <c r="J22" i="59"/>
  <c r="F22" i="59" s="1"/>
  <c r="E22" i="59" s="1"/>
  <c r="H22" i="59"/>
  <c r="T21" i="59"/>
  <c r="R21" i="59"/>
  <c r="P21" i="59"/>
  <c r="N21" i="59"/>
  <c r="L21" i="59"/>
  <c r="J21" i="59"/>
  <c r="H21" i="59"/>
  <c r="T20" i="59"/>
  <c r="R20" i="59"/>
  <c r="P20" i="59"/>
  <c r="N20" i="59"/>
  <c r="L20" i="59"/>
  <c r="J20" i="59"/>
  <c r="H20" i="59"/>
  <c r="T19" i="59"/>
  <c r="R19" i="59"/>
  <c r="P19" i="59"/>
  <c r="N19" i="59"/>
  <c r="L19" i="59"/>
  <c r="J19" i="59"/>
  <c r="H19" i="59"/>
  <c r="T18" i="59"/>
  <c r="R18" i="59"/>
  <c r="P18" i="59"/>
  <c r="N18" i="59"/>
  <c r="L18" i="59"/>
  <c r="J18" i="59"/>
  <c r="H18" i="59"/>
  <c r="T16" i="59"/>
  <c r="R16" i="59"/>
  <c r="P16" i="59"/>
  <c r="N16" i="59"/>
  <c r="L16" i="59"/>
  <c r="J16" i="59"/>
  <c r="H16" i="59"/>
  <c r="T15" i="59"/>
  <c r="R15" i="59"/>
  <c r="P15" i="59"/>
  <c r="N15" i="59"/>
  <c r="L15" i="59"/>
  <c r="J15" i="59"/>
  <c r="H15" i="59"/>
  <c r="F15" i="59" s="1"/>
  <c r="E15" i="59" s="1"/>
  <c r="T14" i="59"/>
  <c r="R14" i="59"/>
  <c r="P14" i="59"/>
  <c r="N14" i="59"/>
  <c r="L14" i="59"/>
  <c r="J14" i="59"/>
  <c r="H14" i="59"/>
  <c r="T13" i="59"/>
  <c r="R13" i="59"/>
  <c r="P13" i="59"/>
  <c r="N13" i="59"/>
  <c r="L13" i="59"/>
  <c r="F13" i="59" s="1"/>
  <c r="E13" i="59" s="1"/>
  <c r="J13" i="59"/>
  <c r="H13" i="59"/>
  <c r="T12" i="59"/>
  <c r="R12" i="59"/>
  <c r="P12" i="59"/>
  <c r="N12" i="59"/>
  <c r="L12" i="59"/>
  <c r="J12" i="59"/>
  <c r="H12" i="59"/>
  <c r="T11" i="59"/>
  <c r="R11" i="59"/>
  <c r="P11" i="59"/>
  <c r="N11" i="59"/>
  <c r="L11" i="59"/>
  <c r="J11" i="59"/>
  <c r="H11" i="59"/>
  <c r="T10" i="59"/>
  <c r="R10" i="59"/>
  <c r="P10" i="59"/>
  <c r="N10" i="59"/>
  <c r="L10" i="59"/>
  <c r="J10" i="59"/>
  <c r="H10" i="59"/>
  <c r="T9" i="59"/>
  <c r="R9" i="59"/>
  <c r="P9" i="59"/>
  <c r="N9" i="59"/>
  <c r="F9" i="59" s="1"/>
  <c r="E9" i="59" s="1"/>
  <c r="L9" i="59"/>
  <c r="J9" i="59"/>
  <c r="H9" i="59"/>
  <c r="T8" i="59"/>
  <c r="R8" i="59"/>
  <c r="P8" i="59"/>
  <c r="N8" i="59"/>
  <c r="L8" i="59"/>
  <c r="J8" i="59"/>
  <c r="H8" i="59"/>
  <c r="T7" i="59"/>
  <c r="R7" i="59"/>
  <c r="P7" i="59"/>
  <c r="N7" i="59"/>
  <c r="L7" i="59"/>
  <c r="J7" i="59"/>
  <c r="H7" i="59"/>
  <c r="T6" i="59"/>
  <c r="R6" i="59"/>
  <c r="P6" i="59"/>
  <c r="N6" i="59"/>
  <c r="L6" i="59"/>
  <c r="J6" i="59"/>
  <c r="H6" i="59"/>
  <c r="T5" i="59"/>
  <c r="R5" i="59"/>
  <c r="P5" i="59"/>
  <c r="N5" i="59"/>
  <c r="F5" i="59" s="1"/>
  <c r="E5" i="59" s="1"/>
  <c r="L5" i="59"/>
  <c r="J5" i="59"/>
  <c r="H5" i="59"/>
  <c r="X376" i="58"/>
  <c r="V376" i="58"/>
  <c r="T376" i="58"/>
  <c r="R376" i="58"/>
  <c r="P376" i="58"/>
  <c r="N376" i="58"/>
  <c r="L376" i="58"/>
  <c r="J376" i="58"/>
  <c r="H376" i="58"/>
  <c r="X375" i="58"/>
  <c r="V375" i="58"/>
  <c r="T375" i="58"/>
  <c r="R375" i="58"/>
  <c r="P375" i="58"/>
  <c r="N375" i="58"/>
  <c r="L375" i="58"/>
  <c r="J375" i="58"/>
  <c r="H375" i="58"/>
  <c r="X374" i="58"/>
  <c r="V374" i="58"/>
  <c r="T374" i="58"/>
  <c r="R374" i="58"/>
  <c r="P374" i="58"/>
  <c r="N374" i="58"/>
  <c r="L374" i="58"/>
  <c r="J374" i="58"/>
  <c r="H374" i="58"/>
  <c r="X373" i="58"/>
  <c r="V373" i="58"/>
  <c r="T373" i="58"/>
  <c r="R373" i="58"/>
  <c r="P373" i="58"/>
  <c r="N373" i="58"/>
  <c r="L373" i="58"/>
  <c r="J373" i="58"/>
  <c r="H373" i="58"/>
  <c r="X372" i="58"/>
  <c r="V372" i="58"/>
  <c r="T372" i="58"/>
  <c r="R372" i="58"/>
  <c r="P372" i="58"/>
  <c r="N372" i="58"/>
  <c r="L372" i="58"/>
  <c r="J372" i="58"/>
  <c r="F372" i="58" s="1"/>
  <c r="E372" i="58" s="1"/>
  <c r="H372" i="58"/>
  <c r="X370" i="58"/>
  <c r="V370" i="58"/>
  <c r="T370" i="58"/>
  <c r="R370" i="58"/>
  <c r="P370" i="58"/>
  <c r="N370" i="58"/>
  <c r="L370" i="58"/>
  <c r="J370" i="58"/>
  <c r="H370" i="58"/>
  <c r="X369" i="58"/>
  <c r="V369" i="58"/>
  <c r="T369" i="58"/>
  <c r="R369" i="58"/>
  <c r="P369" i="58"/>
  <c r="N369" i="58"/>
  <c r="F369" i="58" s="1"/>
  <c r="E369" i="58" s="1"/>
  <c r="L369" i="58"/>
  <c r="J369" i="58"/>
  <c r="H369" i="58"/>
  <c r="X368" i="58"/>
  <c r="V368" i="58"/>
  <c r="T368" i="58"/>
  <c r="R368" i="58"/>
  <c r="P368" i="58"/>
  <c r="N368" i="58"/>
  <c r="L368" i="58"/>
  <c r="J368" i="58"/>
  <c r="H368" i="58"/>
  <c r="F368" i="58" s="1"/>
  <c r="E368" i="58" s="1"/>
  <c r="X367" i="58"/>
  <c r="V367" i="58"/>
  <c r="T367" i="58"/>
  <c r="R367" i="58"/>
  <c r="P367" i="58"/>
  <c r="N367" i="58"/>
  <c r="L367" i="58"/>
  <c r="F367" i="58" s="1"/>
  <c r="E367" i="58" s="1"/>
  <c r="J367" i="58"/>
  <c r="H367" i="58"/>
  <c r="X366" i="58"/>
  <c r="V366" i="58"/>
  <c r="T366" i="58"/>
  <c r="R366" i="58"/>
  <c r="P366" i="58"/>
  <c r="N366" i="58"/>
  <c r="L366" i="58"/>
  <c r="J366" i="58"/>
  <c r="H366" i="58"/>
  <c r="X365" i="58"/>
  <c r="V365" i="58"/>
  <c r="T365" i="58"/>
  <c r="R365" i="58"/>
  <c r="P365" i="58"/>
  <c r="N365" i="58"/>
  <c r="L365" i="58"/>
  <c r="J365" i="58"/>
  <c r="H365" i="58"/>
  <c r="X364" i="58"/>
  <c r="V364" i="58"/>
  <c r="T364" i="58"/>
  <c r="R364" i="58"/>
  <c r="P364" i="58"/>
  <c r="N364" i="58"/>
  <c r="L364" i="58"/>
  <c r="J364" i="58"/>
  <c r="H364" i="58"/>
  <c r="X363" i="58"/>
  <c r="V363" i="58"/>
  <c r="T363" i="58"/>
  <c r="R363" i="58"/>
  <c r="P363" i="58"/>
  <c r="N363" i="58"/>
  <c r="L363" i="58"/>
  <c r="J363" i="58"/>
  <c r="H363" i="58"/>
  <c r="X362" i="58"/>
  <c r="V362" i="58"/>
  <c r="T362" i="58"/>
  <c r="R362" i="58"/>
  <c r="P362" i="58"/>
  <c r="N362" i="58"/>
  <c r="L362" i="58"/>
  <c r="J362" i="58"/>
  <c r="H362" i="58"/>
  <c r="X361" i="58"/>
  <c r="V361" i="58"/>
  <c r="T361" i="58"/>
  <c r="R361" i="58"/>
  <c r="P361" i="58"/>
  <c r="N361" i="58"/>
  <c r="L361" i="58"/>
  <c r="J361" i="58"/>
  <c r="H361" i="58"/>
  <c r="F361" i="58" s="1"/>
  <c r="E361" i="58" s="1"/>
  <c r="X360" i="58"/>
  <c r="V360" i="58"/>
  <c r="T360" i="58"/>
  <c r="R360" i="58"/>
  <c r="P360" i="58"/>
  <c r="N360" i="58"/>
  <c r="L360" i="58"/>
  <c r="F360" i="58" s="1"/>
  <c r="E360" i="58" s="1"/>
  <c r="J360" i="58"/>
  <c r="H360" i="58"/>
  <c r="X359" i="58"/>
  <c r="V359" i="58"/>
  <c r="T359" i="58"/>
  <c r="R359" i="58"/>
  <c r="P359" i="58"/>
  <c r="N359" i="58"/>
  <c r="L359" i="58"/>
  <c r="J359" i="58"/>
  <c r="H359" i="58"/>
  <c r="X358" i="58"/>
  <c r="V358" i="58"/>
  <c r="T358" i="58"/>
  <c r="R358" i="58"/>
  <c r="P358" i="58"/>
  <c r="N358" i="58"/>
  <c r="L358" i="58"/>
  <c r="J358" i="58"/>
  <c r="H358" i="58"/>
  <c r="X354" i="58"/>
  <c r="V354" i="58"/>
  <c r="T354" i="58"/>
  <c r="R354" i="58"/>
  <c r="P354" i="58"/>
  <c r="N354" i="58"/>
  <c r="L354" i="58"/>
  <c r="J354" i="58"/>
  <c r="H354" i="58"/>
  <c r="X352" i="58"/>
  <c r="V352" i="58"/>
  <c r="T352" i="58"/>
  <c r="R352" i="58"/>
  <c r="P352" i="58"/>
  <c r="N352" i="58"/>
  <c r="F352" i="58" s="1"/>
  <c r="E352" i="58" s="1"/>
  <c r="L352" i="58"/>
  <c r="J352" i="58"/>
  <c r="H352" i="58"/>
  <c r="X351" i="58"/>
  <c r="V351" i="58"/>
  <c r="T351" i="58"/>
  <c r="R351" i="58"/>
  <c r="P351" i="58"/>
  <c r="N351" i="58"/>
  <c r="L351" i="58"/>
  <c r="J351" i="58"/>
  <c r="F351" i="58" s="1"/>
  <c r="E351" i="58" s="1"/>
  <c r="H351" i="58"/>
  <c r="X350" i="58"/>
  <c r="V350" i="58"/>
  <c r="T350" i="58"/>
  <c r="R350" i="58"/>
  <c r="P350" i="58"/>
  <c r="N350" i="58"/>
  <c r="L350" i="58"/>
  <c r="J350" i="58"/>
  <c r="H350" i="58"/>
  <c r="X349" i="58"/>
  <c r="V349" i="58"/>
  <c r="T349" i="58"/>
  <c r="R349" i="58"/>
  <c r="P349" i="58"/>
  <c r="N349" i="58"/>
  <c r="F349" i="58" s="1"/>
  <c r="E349" i="58" s="1"/>
  <c r="L349" i="58"/>
  <c r="J349" i="58"/>
  <c r="H349" i="58"/>
  <c r="X347" i="58"/>
  <c r="V347" i="58"/>
  <c r="T347" i="58"/>
  <c r="R347" i="58"/>
  <c r="P347" i="58"/>
  <c r="N347" i="58"/>
  <c r="L347" i="58"/>
  <c r="J347" i="58"/>
  <c r="F347" i="58" s="1"/>
  <c r="E347" i="58" s="1"/>
  <c r="H347" i="58"/>
  <c r="X346" i="58"/>
  <c r="V346" i="58"/>
  <c r="T346" i="58"/>
  <c r="R346" i="58"/>
  <c r="P346" i="58"/>
  <c r="N346" i="58"/>
  <c r="L346" i="58"/>
  <c r="J346" i="58"/>
  <c r="H346" i="58"/>
  <c r="X345" i="58"/>
  <c r="V345" i="58"/>
  <c r="T345" i="58"/>
  <c r="R345" i="58"/>
  <c r="P345" i="58"/>
  <c r="N345" i="58"/>
  <c r="L345" i="58"/>
  <c r="J345" i="58"/>
  <c r="H345" i="58"/>
  <c r="X344" i="58"/>
  <c r="V344" i="58"/>
  <c r="T344" i="58"/>
  <c r="R344" i="58"/>
  <c r="P344" i="58"/>
  <c r="N344" i="58"/>
  <c r="L344" i="58"/>
  <c r="J344" i="58"/>
  <c r="F344" i="58" s="1"/>
  <c r="E344" i="58" s="1"/>
  <c r="H344" i="58"/>
  <c r="X343" i="58"/>
  <c r="V343" i="58"/>
  <c r="T343" i="58"/>
  <c r="R343" i="58"/>
  <c r="P343" i="58"/>
  <c r="N343" i="58"/>
  <c r="L343" i="58"/>
  <c r="J343" i="58"/>
  <c r="H343" i="58"/>
  <c r="X342" i="58"/>
  <c r="V342" i="58"/>
  <c r="T342" i="58"/>
  <c r="R342" i="58"/>
  <c r="P342" i="58"/>
  <c r="N342" i="58"/>
  <c r="F342" i="58" s="1"/>
  <c r="E342" i="58" s="1"/>
  <c r="L342" i="58"/>
  <c r="J342" i="58"/>
  <c r="H342" i="58"/>
  <c r="X341" i="58"/>
  <c r="V341" i="58"/>
  <c r="T341" i="58"/>
  <c r="R341" i="58"/>
  <c r="P341" i="58"/>
  <c r="N341" i="58"/>
  <c r="L341" i="58"/>
  <c r="J341" i="58"/>
  <c r="H341" i="58"/>
  <c r="X340" i="58"/>
  <c r="V340" i="58"/>
  <c r="T340" i="58"/>
  <c r="R340" i="58"/>
  <c r="P340" i="58"/>
  <c r="N340" i="58"/>
  <c r="L340" i="58"/>
  <c r="J340" i="58"/>
  <c r="H340" i="58"/>
  <c r="X339" i="58"/>
  <c r="V339" i="58"/>
  <c r="T339" i="58"/>
  <c r="R339" i="58"/>
  <c r="P339" i="58"/>
  <c r="N339" i="58"/>
  <c r="L339" i="58"/>
  <c r="J339" i="58"/>
  <c r="H339" i="58"/>
  <c r="X338" i="58"/>
  <c r="V338" i="58"/>
  <c r="T338" i="58"/>
  <c r="R338" i="58"/>
  <c r="P338" i="58"/>
  <c r="N338" i="58"/>
  <c r="L338" i="58"/>
  <c r="J338" i="58"/>
  <c r="H338" i="58"/>
  <c r="X337" i="58"/>
  <c r="V337" i="58"/>
  <c r="T337" i="58"/>
  <c r="R337" i="58"/>
  <c r="P337" i="58"/>
  <c r="N337" i="58"/>
  <c r="L337" i="58"/>
  <c r="J337" i="58"/>
  <c r="H337" i="58"/>
  <c r="X335" i="58"/>
  <c r="V335" i="58"/>
  <c r="T335" i="58"/>
  <c r="R335" i="58"/>
  <c r="P335" i="58"/>
  <c r="N335" i="58"/>
  <c r="L335" i="58"/>
  <c r="J335" i="58"/>
  <c r="H335" i="58"/>
  <c r="X334" i="58"/>
  <c r="V334" i="58"/>
  <c r="T334" i="58"/>
  <c r="R334" i="58"/>
  <c r="P334" i="58"/>
  <c r="N334" i="58"/>
  <c r="L334" i="58"/>
  <c r="J334" i="58"/>
  <c r="H334" i="58"/>
  <c r="X333" i="58"/>
  <c r="V333" i="58"/>
  <c r="T333" i="58"/>
  <c r="R333" i="58"/>
  <c r="P333" i="58"/>
  <c r="N333" i="58"/>
  <c r="L333" i="58"/>
  <c r="J333" i="58"/>
  <c r="H333" i="58"/>
  <c r="F333" i="58" s="1"/>
  <c r="E333" i="58" s="1"/>
  <c r="X329" i="58"/>
  <c r="V329" i="58"/>
  <c r="T329" i="58"/>
  <c r="R329" i="58"/>
  <c r="P329" i="58"/>
  <c r="N329" i="58"/>
  <c r="L329" i="58"/>
  <c r="J329" i="58"/>
  <c r="H329" i="58"/>
  <c r="X327" i="58"/>
  <c r="V327" i="58"/>
  <c r="T327" i="58"/>
  <c r="R327" i="58"/>
  <c r="P327" i="58"/>
  <c r="N327" i="58"/>
  <c r="L327" i="58"/>
  <c r="J327" i="58"/>
  <c r="H327" i="58"/>
  <c r="X326" i="58"/>
  <c r="V326" i="58"/>
  <c r="T326" i="58"/>
  <c r="R326" i="58"/>
  <c r="P326" i="58"/>
  <c r="N326" i="58"/>
  <c r="L326" i="58"/>
  <c r="J326" i="58"/>
  <c r="H326" i="58"/>
  <c r="F326" i="58" s="1"/>
  <c r="E326" i="58" s="1"/>
  <c r="X325" i="58"/>
  <c r="V325" i="58"/>
  <c r="T325" i="58"/>
  <c r="R325" i="58"/>
  <c r="P325" i="58"/>
  <c r="N325" i="58"/>
  <c r="L325" i="58"/>
  <c r="J325" i="58"/>
  <c r="H325" i="58"/>
  <c r="X324" i="58"/>
  <c r="V324" i="58"/>
  <c r="T324" i="58"/>
  <c r="R324" i="58"/>
  <c r="P324" i="58"/>
  <c r="N324" i="58"/>
  <c r="L324" i="58"/>
  <c r="J324" i="58"/>
  <c r="H324" i="58"/>
  <c r="X322" i="58"/>
  <c r="V322" i="58"/>
  <c r="T322" i="58"/>
  <c r="R322" i="58"/>
  <c r="P322" i="58"/>
  <c r="N322" i="58"/>
  <c r="L322" i="58"/>
  <c r="J322" i="58"/>
  <c r="H322" i="58"/>
  <c r="X321" i="58"/>
  <c r="V321" i="58"/>
  <c r="T321" i="58"/>
  <c r="R321" i="58"/>
  <c r="P321" i="58"/>
  <c r="N321" i="58"/>
  <c r="L321" i="58"/>
  <c r="J321" i="58"/>
  <c r="H321" i="58"/>
  <c r="F321" i="58" s="1"/>
  <c r="E321" i="58" s="1"/>
  <c r="X320" i="58"/>
  <c r="V320" i="58"/>
  <c r="T320" i="58"/>
  <c r="R320" i="58"/>
  <c r="P320" i="58"/>
  <c r="N320" i="58"/>
  <c r="L320" i="58"/>
  <c r="J320" i="58"/>
  <c r="F320" i="58" s="1"/>
  <c r="E320" i="58" s="1"/>
  <c r="H320" i="58"/>
  <c r="X319" i="58"/>
  <c r="V319" i="58"/>
  <c r="T319" i="58"/>
  <c r="R319" i="58"/>
  <c r="P319" i="58"/>
  <c r="N319" i="58"/>
  <c r="L319" i="58"/>
  <c r="J319" i="58"/>
  <c r="H319" i="58"/>
  <c r="X318" i="58"/>
  <c r="V318" i="58"/>
  <c r="T318" i="58"/>
  <c r="R318" i="58"/>
  <c r="P318" i="58"/>
  <c r="N318" i="58"/>
  <c r="L318" i="58"/>
  <c r="J318" i="58"/>
  <c r="H318" i="58"/>
  <c r="X317" i="58"/>
  <c r="V317" i="58"/>
  <c r="T317" i="58"/>
  <c r="R317" i="58"/>
  <c r="P317" i="58"/>
  <c r="N317" i="58"/>
  <c r="L317" i="58"/>
  <c r="J317" i="58"/>
  <c r="H317" i="58"/>
  <c r="X316" i="58"/>
  <c r="V316" i="58"/>
  <c r="T316" i="58"/>
  <c r="R316" i="58"/>
  <c r="P316" i="58"/>
  <c r="N316" i="58"/>
  <c r="L316" i="58"/>
  <c r="F316" i="58" s="1"/>
  <c r="E316" i="58" s="1"/>
  <c r="J316" i="58"/>
  <c r="H316" i="58"/>
  <c r="X315" i="58"/>
  <c r="V315" i="58"/>
  <c r="T315" i="58"/>
  <c r="R315" i="58"/>
  <c r="P315" i="58"/>
  <c r="N315" i="58"/>
  <c r="L315" i="58"/>
  <c r="J315" i="58"/>
  <c r="H315" i="58"/>
  <c r="F315" i="58" s="1"/>
  <c r="E315" i="58" s="1"/>
  <c r="X314" i="58"/>
  <c r="V314" i="58"/>
  <c r="T314" i="58"/>
  <c r="R314" i="58"/>
  <c r="P314" i="58"/>
  <c r="N314" i="58"/>
  <c r="L314" i="58"/>
  <c r="J314" i="58"/>
  <c r="F314" i="58" s="1"/>
  <c r="E314" i="58" s="1"/>
  <c r="H314" i="58"/>
  <c r="X313" i="58"/>
  <c r="V313" i="58"/>
  <c r="T313" i="58"/>
  <c r="R313" i="58"/>
  <c r="P313" i="58"/>
  <c r="N313" i="58"/>
  <c r="L313" i="58"/>
  <c r="J313" i="58"/>
  <c r="H313" i="58"/>
  <c r="X312" i="58"/>
  <c r="V312" i="58"/>
  <c r="T312" i="58"/>
  <c r="R312" i="58"/>
  <c r="P312" i="58"/>
  <c r="N312" i="58"/>
  <c r="F312" i="58" s="1"/>
  <c r="E312" i="58" s="1"/>
  <c r="L312" i="58"/>
  <c r="J312" i="58"/>
  <c r="H312" i="58"/>
  <c r="X310" i="58"/>
  <c r="V310" i="58"/>
  <c r="T310" i="58"/>
  <c r="R310" i="58"/>
  <c r="P310" i="58"/>
  <c r="N310" i="58"/>
  <c r="L310" i="58"/>
  <c r="J310" i="58"/>
  <c r="H310" i="58"/>
  <c r="F310" i="58" s="1"/>
  <c r="E310" i="58" s="1"/>
  <c r="X309" i="58"/>
  <c r="V309" i="58"/>
  <c r="T309" i="58"/>
  <c r="R309" i="58"/>
  <c r="P309" i="58"/>
  <c r="N309" i="58"/>
  <c r="L309" i="58"/>
  <c r="J309" i="58"/>
  <c r="F309" i="58" s="1"/>
  <c r="E309" i="58" s="1"/>
  <c r="H309" i="58"/>
  <c r="X308" i="58"/>
  <c r="V308" i="58"/>
  <c r="T308" i="58"/>
  <c r="R308" i="58"/>
  <c r="P308" i="58"/>
  <c r="N308" i="58"/>
  <c r="L308" i="58"/>
  <c r="J308" i="58"/>
  <c r="H308" i="58"/>
  <c r="X305" i="58"/>
  <c r="V305" i="58"/>
  <c r="T305" i="58"/>
  <c r="R305" i="58"/>
  <c r="P305" i="58"/>
  <c r="N305" i="58"/>
  <c r="F305" i="58" s="1"/>
  <c r="E305" i="58" s="1"/>
  <c r="L305" i="58"/>
  <c r="J305" i="58"/>
  <c r="H305" i="58"/>
  <c r="X304" i="58"/>
  <c r="V304" i="58"/>
  <c r="T304" i="58"/>
  <c r="R304" i="58"/>
  <c r="P304" i="58"/>
  <c r="N304" i="58"/>
  <c r="L304" i="58"/>
  <c r="J304" i="58"/>
  <c r="H304" i="58"/>
  <c r="F304" i="58" s="1"/>
  <c r="E304" i="58" s="1"/>
  <c r="X303" i="58"/>
  <c r="V303" i="58"/>
  <c r="T303" i="58"/>
  <c r="R303" i="58"/>
  <c r="P303" i="58"/>
  <c r="N303" i="58"/>
  <c r="L303" i="58"/>
  <c r="J303" i="58"/>
  <c r="F303" i="58" s="1"/>
  <c r="E303" i="58" s="1"/>
  <c r="H303" i="58"/>
  <c r="X302" i="58"/>
  <c r="V302" i="58"/>
  <c r="T302" i="58"/>
  <c r="R302" i="58"/>
  <c r="P302" i="58"/>
  <c r="N302" i="58"/>
  <c r="L302" i="58"/>
  <c r="J302" i="58"/>
  <c r="H302" i="58"/>
  <c r="X301" i="58"/>
  <c r="V301" i="58"/>
  <c r="T301" i="58"/>
  <c r="R301" i="58"/>
  <c r="P301" i="58"/>
  <c r="N301" i="58"/>
  <c r="F301" i="58" s="1"/>
  <c r="E301" i="58" s="1"/>
  <c r="L301" i="58"/>
  <c r="J301" i="58"/>
  <c r="H301" i="58"/>
  <c r="X298" i="58"/>
  <c r="V298" i="58"/>
  <c r="T298" i="58"/>
  <c r="R298" i="58"/>
  <c r="P298" i="58"/>
  <c r="N298" i="58"/>
  <c r="L298" i="58"/>
  <c r="J298" i="58"/>
  <c r="H298" i="58"/>
  <c r="X296" i="58"/>
  <c r="V296" i="58"/>
  <c r="T296" i="58"/>
  <c r="R296" i="58"/>
  <c r="P296" i="58"/>
  <c r="N296" i="58"/>
  <c r="L296" i="58"/>
  <c r="J296" i="58"/>
  <c r="H296" i="58"/>
  <c r="X295" i="58"/>
  <c r="V295" i="58"/>
  <c r="T295" i="58"/>
  <c r="R295" i="58"/>
  <c r="P295" i="58"/>
  <c r="N295" i="58"/>
  <c r="L295" i="58"/>
  <c r="J295" i="58"/>
  <c r="H295" i="58"/>
  <c r="X294" i="58"/>
  <c r="V294" i="58"/>
  <c r="T294" i="58"/>
  <c r="R294" i="58"/>
  <c r="P294" i="58"/>
  <c r="N294" i="58"/>
  <c r="L294" i="58"/>
  <c r="J294" i="58"/>
  <c r="H294" i="58"/>
  <c r="F294" i="58" s="1"/>
  <c r="E294" i="58" s="1"/>
  <c r="X293" i="58"/>
  <c r="V293" i="58"/>
  <c r="T293" i="58"/>
  <c r="R293" i="58"/>
  <c r="P293" i="58"/>
  <c r="N293" i="58"/>
  <c r="L293" i="58"/>
  <c r="J293" i="58"/>
  <c r="H293" i="58"/>
  <c r="X291" i="58"/>
  <c r="V291" i="58"/>
  <c r="T291" i="58"/>
  <c r="R291" i="58"/>
  <c r="P291" i="58"/>
  <c r="N291" i="58"/>
  <c r="L291" i="58"/>
  <c r="J291" i="58"/>
  <c r="H291" i="58"/>
  <c r="X290" i="58"/>
  <c r="V290" i="58"/>
  <c r="T290" i="58"/>
  <c r="R290" i="58"/>
  <c r="P290" i="58"/>
  <c r="N290" i="58"/>
  <c r="L290" i="58"/>
  <c r="J290" i="58"/>
  <c r="H290" i="58"/>
  <c r="F290" i="58" s="1"/>
  <c r="E290" i="58" s="1"/>
  <c r="X289" i="58"/>
  <c r="V289" i="58"/>
  <c r="T289" i="58"/>
  <c r="R289" i="58"/>
  <c r="P289" i="58"/>
  <c r="N289" i="58"/>
  <c r="L289" i="58"/>
  <c r="J289" i="58"/>
  <c r="F289" i="58" s="1"/>
  <c r="E289" i="58" s="1"/>
  <c r="H289" i="58"/>
  <c r="X288" i="58"/>
  <c r="V288" i="58"/>
  <c r="T288" i="58"/>
  <c r="R288" i="58"/>
  <c r="P288" i="58"/>
  <c r="N288" i="58"/>
  <c r="L288" i="58"/>
  <c r="J288" i="58"/>
  <c r="H288" i="58"/>
  <c r="X287" i="58"/>
  <c r="V287" i="58"/>
  <c r="T287" i="58"/>
  <c r="R287" i="58"/>
  <c r="P287" i="58"/>
  <c r="N287" i="58"/>
  <c r="L287" i="58"/>
  <c r="J287" i="58"/>
  <c r="H287" i="58"/>
  <c r="X286" i="58"/>
  <c r="V286" i="58"/>
  <c r="T286" i="58"/>
  <c r="R286" i="58"/>
  <c r="P286" i="58"/>
  <c r="N286" i="58"/>
  <c r="L286" i="58"/>
  <c r="J286" i="58"/>
  <c r="H286" i="58"/>
  <c r="X285" i="58"/>
  <c r="V285" i="58"/>
  <c r="T285" i="58"/>
  <c r="R285" i="58"/>
  <c r="P285" i="58"/>
  <c r="N285" i="58"/>
  <c r="L285" i="58"/>
  <c r="F285" i="58" s="1"/>
  <c r="E285" i="58" s="1"/>
  <c r="J285" i="58"/>
  <c r="H285" i="58"/>
  <c r="X284" i="58"/>
  <c r="V284" i="58"/>
  <c r="T284" i="58"/>
  <c r="R284" i="58"/>
  <c r="P284" i="58"/>
  <c r="N284" i="58"/>
  <c r="L284" i="58"/>
  <c r="J284" i="58"/>
  <c r="H284" i="58"/>
  <c r="F284" i="58" s="1"/>
  <c r="E284" i="58" s="1"/>
  <c r="X283" i="58"/>
  <c r="V283" i="58"/>
  <c r="T283" i="58"/>
  <c r="R283" i="58"/>
  <c r="P283" i="58"/>
  <c r="N283" i="58"/>
  <c r="L283" i="58"/>
  <c r="J283" i="58"/>
  <c r="F283" i="58" s="1"/>
  <c r="E283" i="58" s="1"/>
  <c r="H283" i="58"/>
  <c r="X282" i="58"/>
  <c r="V282" i="58"/>
  <c r="T282" i="58"/>
  <c r="R282" i="58"/>
  <c r="P282" i="58"/>
  <c r="N282" i="58"/>
  <c r="L282" i="58"/>
  <c r="J282" i="58"/>
  <c r="H282" i="58"/>
  <c r="X281" i="58"/>
  <c r="V281" i="58"/>
  <c r="T281" i="58"/>
  <c r="R281" i="58"/>
  <c r="P281" i="58"/>
  <c r="N281" i="58"/>
  <c r="F281" i="58" s="1"/>
  <c r="E281" i="58" s="1"/>
  <c r="L281" i="58"/>
  <c r="J281" i="58"/>
  <c r="H281" i="58"/>
  <c r="X279" i="58"/>
  <c r="V279" i="58"/>
  <c r="T279" i="58"/>
  <c r="R279" i="58"/>
  <c r="P279" i="58"/>
  <c r="N279" i="58"/>
  <c r="L279" i="58"/>
  <c r="J279" i="58"/>
  <c r="H279" i="58"/>
  <c r="F279" i="58" s="1"/>
  <c r="E279" i="58" s="1"/>
  <c r="X278" i="58"/>
  <c r="V278" i="58"/>
  <c r="T278" i="58"/>
  <c r="R278" i="58"/>
  <c r="P278" i="58"/>
  <c r="N278" i="58"/>
  <c r="L278" i="58"/>
  <c r="J278" i="58"/>
  <c r="F278" i="58" s="1"/>
  <c r="E278" i="58" s="1"/>
  <c r="H278" i="58"/>
  <c r="X277" i="58"/>
  <c r="V277" i="58"/>
  <c r="T277" i="58"/>
  <c r="R277" i="58"/>
  <c r="P277" i="58"/>
  <c r="N277" i="58"/>
  <c r="L277" i="58"/>
  <c r="J277" i="58"/>
  <c r="H277" i="58"/>
  <c r="X273" i="58"/>
  <c r="V273" i="58"/>
  <c r="T273" i="58"/>
  <c r="R273" i="58"/>
  <c r="P273" i="58"/>
  <c r="N273" i="58"/>
  <c r="F273" i="58" s="1"/>
  <c r="E273" i="58" s="1"/>
  <c r="L273" i="58"/>
  <c r="J273" i="58"/>
  <c r="H273" i="58"/>
  <c r="X271" i="58"/>
  <c r="V271" i="58"/>
  <c r="T271" i="58"/>
  <c r="R271" i="58"/>
  <c r="P271" i="58"/>
  <c r="N271" i="58"/>
  <c r="L271" i="58"/>
  <c r="J271" i="58"/>
  <c r="H271" i="58"/>
  <c r="F271" i="58" s="1"/>
  <c r="E271" i="58" s="1"/>
  <c r="X270" i="58"/>
  <c r="V270" i="58"/>
  <c r="T270" i="58"/>
  <c r="R270" i="58"/>
  <c r="P270" i="58"/>
  <c r="N270" i="58"/>
  <c r="L270" i="58"/>
  <c r="J270" i="58"/>
  <c r="F270" i="58" s="1"/>
  <c r="E270" i="58" s="1"/>
  <c r="H270" i="58"/>
  <c r="X269" i="58"/>
  <c r="V269" i="58"/>
  <c r="T269" i="58"/>
  <c r="R269" i="58"/>
  <c r="P269" i="58"/>
  <c r="N269" i="58"/>
  <c r="L269" i="58"/>
  <c r="J269" i="58"/>
  <c r="H269" i="58"/>
  <c r="X268" i="58"/>
  <c r="V268" i="58"/>
  <c r="T268" i="58"/>
  <c r="R268" i="58"/>
  <c r="P268" i="58"/>
  <c r="N268" i="58"/>
  <c r="F268" i="58" s="1"/>
  <c r="E268" i="58" s="1"/>
  <c r="L268" i="58"/>
  <c r="J268" i="58"/>
  <c r="H268" i="58"/>
  <c r="X266" i="58"/>
  <c r="V266" i="58"/>
  <c r="T266" i="58"/>
  <c r="R266" i="58"/>
  <c r="P266" i="58"/>
  <c r="N266" i="58"/>
  <c r="L266" i="58"/>
  <c r="J266" i="58"/>
  <c r="H266" i="58"/>
  <c r="X265" i="58"/>
  <c r="V265" i="58"/>
  <c r="T265" i="58"/>
  <c r="R265" i="58"/>
  <c r="P265" i="58"/>
  <c r="N265" i="58"/>
  <c r="L265" i="58"/>
  <c r="J265" i="58"/>
  <c r="H265" i="58"/>
  <c r="X264" i="58"/>
  <c r="V264" i="58"/>
  <c r="T264" i="58"/>
  <c r="R264" i="58"/>
  <c r="P264" i="58"/>
  <c r="N264" i="58"/>
  <c r="L264" i="58"/>
  <c r="J264" i="58"/>
  <c r="H264" i="58"/>
  <c r="X263" i="58"/>
  <c r="V263" i="58"/>
  <c r="T263" i="58"/>
  <c r="R263" i="58"/>
  <c r="P263" i="58"/>
  <c r="N263" i="58"/>
  <c r="L263" i="58"/>
  <c r="J263" i="58"/>
  <c r="H263" i="58"/>
  <c r="F263" i="58" s="1"/>
  <c r="E263" i="58" s="1"/>
  <c r="X262" i="58"/>
  <c r="V262" i="58"/>
  <c r="T262" i="58"/>
  <c r="R262" i="58"/>
  <c r="P262" i="58"/>
  <c r="N262" i="58"/>
  <c r="L262" i="58"/>
  <c r="J262" i="58"/>
  <c r="H262" i="58"/>
  <c r="X261" i="58"/>
  <c r="V261" i="58"/>
  <c r="T261" i="58"/>
  <c r="R261" i="58"/>
  <c r="P261" i="58"/>
  <c r="N261" i="58"/>
  <c r="L261" i="58"/>
  <c r="J261" i="58"/>
  <c r="H261" i="58"/>
  <c r="X260" i="58"/>
  <c r="V260" i="58"/>
  <c r="T260" i="58"/>
  <c r="R260" i="58"/>
  <c r="P260" i="58"/>
  <c r="N260" i="58"/>
  <c r="L260" i="58"/>
  <c r="J260" i="58"/>
  <c r="H260" i="58"/>
  <c r="F260" i="58" s="1"/>
  <c r="E260" i="58" s="1"/>
  <c r="X259" i="58"/>
  <c r="V259" i="58"/>
  <c r="T259" i="58"/>
  <c r="R259" i="58"/>
  <c r="P259" i="58"/>
  <c r="N259" i="58"/>
  <c r="L259" i="58"/>
  <c r="J259" i="58"/>
  <c r="H259" i="58"/>
  <c r="X258" i="58"/>
  <c r="V258" i="58"/>
  <c r="T258" i="58"/>
  <c r="R258" i="58"/>
  <c r="P258" i="58"/>
  <c r="N258" i="58"/>
  <c r="L258" i="58"/>
  <c r="J258" i="58"/>
  <c r="H258" i="58"/>
  <c r="X257" i="58"/>
  <c r="V257" i="58"/>
  <c r="T257" i="58"/>
  <c r="R257" i="58"/>
  <c r="P257" i="58"/>
  <c r="N257" i="58"/>
  <c r="L257" i="58"/>
  <c r="J257" i="58"/>
  <c r="H257" i="58"/>
  <c r="X256" i="58"/>
  <c r="V256" i="58"/>
  <c r="T256" i="58"/>
  <c r="R256" i="58"/>
  <c r="P256" i="58"/>
  <c r="N256" i="58"/>
  <c r="L256" i="58"/>
  <c r="J256" i="58"/>
  <c r="H256" i="58"/>
  <c r="F256" i="58" s="1"/>
  <c r="E256" i="58" s="1"/>
  <c r="X254" i="58"/>
  <c r="V254" i="58"/>
  <c r="T254" i="58"/>
  <c r="R254" i="58"/>
  <c r="P254" i="58"/>
  <c r="N254" i="58"/>
  <c r="L254" i="58"/>
  <c r="J254" i="58"/>
  <c r="H254" i="58"/>
  <c r="X253" i="58"/>
  <c r="V253" i="58"/>
  <c r="T253" i="58"/>
  <c r="R253" i="58"/>
  <c r="P253" i="58"/>
  <c r="N253" i="58"/>
  <c r="L253" i="58"/>
  <c r="J253" i="58"/>
  <c r="H253" i="58"/>
  <c r="X252" i="58"/>
  <c r="V252" i="58"/>
  <c r="T252" i="58"/>
  <c r="R252" i="58"/>
  <c r="P252" i="58"/>
  <c r="N252" i="58"/>
  <c r="L252" i="58"/>
  <c r="J252" i="58"/>
  <c r="H252" i="58"/>
  <c r="X248" i="58"/>
  <c r="V248" i="58"/>
  <c r="T248" i="58"/>
  <c r="R248" i="58"/>
  <c r="P248" i="58"/>
  <c r="N248" i="58"/>
  <c r="L248" i="58"/>
  <c r="J248" i="58"/>
  <c r="H248" i="58"/>
  <c r="F248" i="58" s="1"/>
  <c r="E248" i="58" s="1"/>
  <c r="X246" i="58"/>
  <c r="V246" i="58"/>
  <c r="T246" i="58"/>
  <c r="R246" i="58"/>
  <c r="P246" i="58"/>
  <c r="N246" i="58"/>
  <c r="L246" i="58"/>
  <c r="J246" i="58"/>
  <c r="H246" i="58"/>
  <c r="X245" i="58"/>
  <c r="V245" i="58"/>
  <c r="T245" i="58"/>
  <c r="R245" i="58"/>
  <c r="P245" i="58"/>
  <c r="N245" i="58"/>
  <c r="L245" i="58"/>
  <c r="J245" i="58"/>
  <c r="H245" i="58"/>
  <c r="X244" i="58"/>
  <c r="V244" i="58"/>
  <c r="T244" i="58"/>
  <c r="R244" i="58"/>
  <c r="P244" i="58"/>
  <c r="N244" i="58"/>
  <c r="L244" i="58"/>
  <c r="J244" i="58"/>
  <c r="H244" i="58"/>
  <c r="X243" i="58"/>
  <c r="V243" i="58"/>
  <c r="T243" i="58"/>
  <c r="R243" i="58"/>
  <c r="P243" i="58"/>
  <c r="N243" i="58"/>
  <c r="L243" i="58"/>
  <c r="J243" i="58"/>
  <c r="H243" i="58"/>
  <c r="F243" i="58" s="1"/>
  <c r="E243" i="58" s="1"/>
  <c r="X241" i="58"/>
  <c r="V241" i="58"/>
  <c r="T241" i="58"/>
  <c r="R241" i="58"/>
  <c r="P241" i="58"/>
  <c r="N241" i="58"/>
  <c r="L241" i="58"/>
  <c r="J241" i="58"/>
  <c r="F241" i="58" s="1"/>
  <c r="E241" i="58" s="1"/>
  <c r="H241" i="58"/>
  <c r="X240" i="58"/>
  <c r="V240" i="58"/>
  <c r="T240" i="58"/>
  <c r="R240" i="58"/>
  <c r="P240" i="58"/>
  <c r="N240" i="58"/>
  <c r="L240" i="58"/>
  <c r="J240" i="58"/>
  <c r="H240" i="58"/>
  <c r="X239" i="58"/>
  <c r="V239" i="58"/>
  <c r="T239" i="58"/>
  <c r="R239" i="58"/>
  <c r="P239" i="58"/>
  <c r="N239" i="58"/>
  <c r="L239" i="58"/>
  <c r="J239" i="58"/>
  <c r="H239" i="58"/>
  <c r="X238" i="58"/>
  <c r="V238" i="58"/>
  <c r="T238" i="58"/>
  <c r="R238" i="58"/>
  <c r="P238" i="58"/>
  <c r="N238" i="58"/>
  <c r="L238" i="58"/>
  <c r="J238" i="58"/>
  <c r="H238" i="58"/>
  <c r="X237" i="58"/>
  <c r="V237" i="58"/>
  <c r="T237" i="58"/>
  <c r="R237" i="58"/>
  <c r="P237" i="58"/>
  <c r="N237" i="58"/>
  <c r="L237" i="58"/>
  <c r="F237" i="58" s="1"/>
  <c r="E237" i="58" s="1"/>
  <c r="J237" i="58"/>
  <c r="H237" i="58"/>
  <c r="X236" i="58"/>
  <c r="V236" i="58"/>
  <c r="T236" i="58"/>
  <c r="R236" i="58"/>
  <c r="P236" i="58"/>
  <c r="N236" i="58"/>
  <c r="L236" i="58"/>
  <c r="J236" i="58"/>
  <c r="H236" i="58"/>
  <c r="F236" i="58" s="1"/>
  <c r="E236" i="58" s="1"/>
  <c r="X235" i="58"/>
  <c r="V235" i="58"/>
  <c r="T235" i="58"/>
  <c r="R235" i="58"/>
  <c r="P235" i="58"/>
  <c r="N235" i="58"/>
  <c r="L235" i="58"/>
  <c r="J235" i="58"/>
  <c r="F235" i="58" s="1"/>
  <c r="E235" i="58" s="1"/>
  <c r="H235" i="58"/>
  <c r="X234" i="58"/>
  <c r="V234" i="58"/>
  <c r="T234" i="58"/>
  <c r="R234" i="58"/>
  <c r="P234" i="58"/>
  <c r="N234" i="58"/>
  <c r="L234" i="58"/>
  <c r="J234" i="58"/>
  <c r="H234" i="58"/>
  <c r="X233" i="58"/>
  <c r="V233" i="58"/>
  <c r="T233" i="58"/>
  <c r="R233" i="58"/>
  <c r="P233" i="58"/>
  <c r="N233" i="58"/>
  <c r="F233" i="58" s="1"/>
  <c r="E233" i="58" s="1"/>
  <c r="L233" i="58"/>
  <c r="J233" i="58"/>
  <c r="H233" i="58"/>
  <c r="X232" i="58"/>
  <c r="V232" i="58"/>
  <c r="T232" i="58"/>
  <c r="R232" i="58"/>
  <c r="P232" i="58"/>
  <c r="N232" i="58"/>
  <c r="L232" i="58"/>
  <c r="J232" i="58"/>
  <c r="H232" i="58"/>
  <c r="X231" i="58"/>
  <c r="V231" i="58"/>
  <c r="T231" i="58"/>
  <c r="R231" i="58"/>
  <c r="P231" i="58"/>
  <c r="N231" i="58"/>
  <c r="L231" i="58"/>
  <c r="J231" i="58"/>
  <c r="H231" i="58"/>
  <c r="X229" i="58"/>
  <c r="V229" i="58"/>
  <c r="T229" i="58"/>
  <c r="R229" i="58"/>
  <c r="P229" i="58"/>
  <c r="N229" i="58"/>
  <c r="L229" i="58"/>
  <c r="J229" i="58"/>
  <c r="H229" i="58"/>
  <c r="X228" i="58"/>
  <c r="V228" i="58"/>
  <c r="T228" i="58"/>
  <c r="R228" i="58"/>
  <c r="P228" i="58"/>
  <c r="N228" i="58"/>
  <c r="L228" i="58"/>
  <c r="J228" i="58"/>
  <c r="H228" i="58"/>
  <c r="F228" i="58" s="1"/>
  <c r="E228" i="58" s="1"/>
  <c r="X227" i="58"/>
  <c r="V227" i="58"/>
  <c r="T227" i="58"/>
  <c r="R227" i="58"/>
  <c r="P227" i="58"/>
  <c r="N227" i="58"/>
  <c r="L227" i="58"/>
  <c r="J227" i="58"/>
  <c r="H227" i="58"/>
  <c r="X224" i="58"/>
  <c r="V224" i="58"/>
  <c r="T224" i="58"/>
  <c r="R224" i="58"/>
  <c r="P224" i="58"/>
  <c r="N224" i="58"/>
  <c r="L224" i="58"/>
  <c r="J224" i="58"/>
  <c r="H224" i="58"/>
  <c r="X223" i="58"/>
  <c r="V223" i="58"/>
  <c r="T223" i="58"/>
  <c r="R223" i="58"/>
  <c r="P223" i="58"/>
  <c r="N223" i="58"/>
  <c r="L223" i="58"/>
  <c r="J223" i="58"/>
  <c r="H223" i="58"/>
  <c r="F223" i="58" s="1"/>
  <c r="E223" i="58" s="1"/>
  <c r="X220" i="58"/>
  <c r="V220" i="58"/>
  <c r="T220" i="58"/>
  <c r="R220" i="58"/>
  <c r="P220" i="58"/>
  <c r="N220" i="58"/>
  <c r="L220" i="58"/>
  <c r="J220" i="58"/>
  <c r="F220" i="58" s="1"/>
  <c r="E220" i="58" s="1"/>
  <c r="H220" i="58"/>
  <c r="X218" i="58"/>
  <c r="V218" i="58"/>
  <c r="T218" i="58"/>
  <c r="R218" i="58"/>
  <c r="P218" i="58"/>
  <c r="N218" i="58"/>
  <c r="L218" i="58"/>
  <c r="J218" i="58"/>
  <c r="H218" i="58"/>
  <c r="X217" i="58"/>
  <c r="V217" i="58"/>
  <c r="T217" i="58"/>
  <c r="R217" i="58"/>
  <c r="P217" i="58"/>
  <c r="N217" i="58"/>
  <c r="L217" i="58"/>
  <c r="J217" i="58"/>
  <c r="H217" i="58"/>
  <c r="X216" i="58"/>
  <c r="V216" i="58"/>
  <c r="T216" i="58"/>
  <c r="R216" i="58"/>
  <c r="P216" i="58"/>
  <c r="N216" i="58"/>
  <c r="L216" i="58"/>
  <c r="J216" i="58"/>
  <c r="H216" i="58"/>
  <c r="X215" i="58"/>
  <c r="V215" i="58"/>
  <c r="T215" i="58"/>
  <c r="R215" i="58"/>
  <c r="P215" i="58"/>
  <c r="N215" i="58"/>
  <c r="L215" i="58"/>
  <c r="F215" i="58" s="1"/>
  <c r="E215" i="58" s="1"/>
  <c r="J215" i="58"/>
  <c r="H215" i="58"/>
  <c r="X213" i="58"/>
  <c r="V213" i="58"/>
  <c r="T213" i="58"/>
  <c r="R213" i="58"/>
  <c r="P213" i="58"/>
  <c r="N213" i="58"/>
  <c r="L213" i="58"/>
  <c r="J213" i="58"/>
  <c r="H213" i="58"/>
  <c r="F213" i="58" s="1"/>
  <c r="X212" i="58"/>
  <c r="V212" i="58"/>
  <c r="T212" i="58"/>
  <c r="R212" i="58"/>
  <c r="P212" i="58"/>
  <c r="N212" i="58"/>
  <c r="L212" i="58"/>
  <c r="J212" i="58"/>
  <c r="F212" i="58" s="1"/>
  <c r="E212" i="58" s="1"/>
  <c r="H212" i="58"/>
  <c r="X211" i="58"/>
  <c r="V211" i="58"/>
  <c r="T211" i="58"/>
  <c r="R211" i="58"/>
  <c r="P211" i="58"/>
  <c r="N211" i="58"/>
  <c r="L211" i="58"/>
  <c r="J211" i="58"/>
  <c r="H211" i="58"/>
  <c r="X210" i="58"/>
  <c r="V210" i="58"/>
  <c r="T210" i="58"/>
  <c r="R210" i="58"/>
  <c r="P210" i="58"/>
  <c r="N210" i="58"/>
  <c r="L210" i="58"/>
  <c r="J210" i="58"/>
  <c r="F210" i="58" s="1"/>
  <c r="E210" i="58" s="1"/>
  <c r="H210" i="58"/>
  <c r="X209" i="58"/>
  <c r="V209" i="58"/>
  <c r="T209" i="58"/>
  <c r="R209" i="58"/>
  <c r="P209" i="58"/>
  <c r="N209" i="58"/>
  <c r="L209" i="58"/>
  <c r="J209" i="58"/>
  <c r="H209" i="58"/>
  <c r="X208" i="58"/>
  <c r="V208" i="58"/>
  <c r="T208" i="58"/>
  <c r="R208" i="58"/>
  <c r="P208" i="58"/>
  <c r="N208" i="58"/>
  <c r="F208" i="58" s="1"/>
  <c r="E208" i="58" s="1"/>
  <c r="L208" i="58"/>
  <c r="J208" i="58"/>
  <c r="H208" i="58"/>
  <c r="X207" i="58"/>
  <c r="V207" i="58"/>
  <c r="T207" i="58"/>
  <c r="R207" i="58"/>
  <c r="P207" i="58"/>
  <c r="N207" i="58"/>
  <c r="L207" i="58"/>
  <c r="J207" i="58"/>
  <c r="H207" i="58"/>
  <c r="X206" i="58"/>
  <c r="V206" i="58"/>
  <c r="T206" i="58"/>
  <c r="R206" i="58"/>
  <c r="P206" i="58"/>
  <c r="N206" i="58"/>
  <c r="L206" i="58"/>
  <c r="F206" i="58" s="1"/>
  <c r="E206" i="58" s="1"/>
  <c r="J206" i="58"/>
  <c r="H206" i="58"/>
  <c r="X205" i="58"/>
  <c r="V205" i="58"/>
  <c r="T205" i="58"/>
  <c r="R205" i="58"/>
  <c r="P205" i="58"/>
  <c r="N205" i="58"/>
  <c r="L205" i="58"/>
  <c r="J205" i="58"/>
  <c r="H205" i="58"/>
  <c r="F205" i="58" s="1"/>
  <c r="E205" i="58" s="1"/>
  <c r="X204" i="58"/>
  <c r="V204" i="58"/>
  <c r="T204" i="58"/>
  <c r="R204" i="58"/>
  <c r="P204" i="58"/>
  <c r="N204" i="58"/>
  <c r="L204" i="58"/>
  <c r="J204" i="58"/>
  <c r="F204" i="58" s="1"/>
  <c r="E204" i="58" s="1"/>
  <c r="H204" i="58"/>
  <c r="X203" i="58"/>
  <c r="V203" i="58"/>
  <c r="T203" i="58"/>
  <c r="R203" i="58"/>
  <c r="P203" i="58"/>
  <c r="N203" i="58"/>
  <c r="L203" i="58"/>
  <c r="J203" i="58"/>
  <c r="H203" i="58"/>
  <c r="X201" i="58"/>
  <c r="V201" i="58"/>
  <c r="T201" i="58"/>
  <c r="R201" i="58"/>
  <c r="P201" i="58"/>
  <c r="N201" i="58"/>
  <c r="F201" i="58" s="1"/>
  <c r="E201" i="58" s="1"/>
  <c r="L201" i="58"/>
  <c r="J201" i="58"/>
  <c r="H201" i="58"/>
  <c r="X200" i="58"/>
  <c r="V200" i="58"/>
  <c r="T200" i="58"/>
  <c r="R200" i="58"/>
  <c r="P200" i="58"/>
  <c r="N200" i="58"/>
  <c r="L200" i="58"/>
  <c r="J200" i="58"/>
  <c r="H200" i="58"/>
  <c r="X199" i="58"/>
  <c r="V199" i="58"/>
  <c r="T199" i="58"/>
  <c r="R199" i="58"/>
  <c r="P199" i="58"/>
  <c r="N199" i="58"/>
  <c r="L199" i="58"/>
  <c r="J199" i="58"/>
  <c r="H199" i="58"/>
  <c r="X195" i="58"/>
  <c r="V195" i="58"/>
  <c r="T195" i="58"/>
  <c r="R195" i="58"/>
  <c r="P195" i="58"/>
  <c r="N195" i="58"/>
  <c r="L195" i="58"/>
  <c r="J195" i="58"/>
  <c r="H195" i="58"/>
  <c r="X194" i="58"/>
  <c r="V194" i="58"/>
  <c r="T194" i="58"/>
  <c r="R194" i="58"/>
  <c r="P194" i="58"/>
  <c r="N194" i="58"/>
  <c r="L194" i="58"/>
  <c r="J194" i="58"/>
  <c r="H194" i="58"/>
  <c r="F194" i="58" s="1"/>
  <c r="E194" i="58" s="1"/>
  <c r="X193" i="58"/>
  <c r="V193" i="58"/>
  <c r="T193" i="58"/>
  <c r="R193" i="58"/>
  <c r="P193" i="58"/>
  <c r="N193" i="58"/>
  <c r="L193" i="58"/>
  <c r="J193" i="58"/>
  <c r="H193" i="58"/>
  <c r="X192" i="58"/>
  <c r="V192" i="58"/>
  <c r="T192" i="58"/>
  <c r="R192" i="58"/>
  <c r="P192" i="58"/>
  <c r="N192" i="58"/>
  <c r="L192" i="58"/>
  <c r="J192" i="58"/>
  <c r="H192" i="58"/>
  <c r="X191" i="58"/>
  <c r="V191" i="58"/>
  <c r="T191" i="58"/>
  <c r="R191" i="58"/>
  <c r="P191" i="58"/>
  <c r="N191" i="58"/>
  <c r="L191" i="58"/>
  <c r="J191" i="58"/>
  <c r="H191" i="58"/>
  <c r="F191" i="58" s="1"/>
  <c r="E191" i="58" s="1"/>
  <c r="X190" i="58"/>
  <c r="V190" i="58"/>
  <c r="T190" i="58"/>
  <c r="R190" i="58"/>
  <c r="P190" i="58"/>
  <c r="N190" i="58"/>
  <c r="L190" i="58"/>
  <c r="J190" i="58"/>
  <c r="F190" i="58" s="1"/>
  <c r="E190" i="58" s="1"/>
  <c r="H190" i="58"/>
  <c r="X189" i="58"/>
  <c r="V189" i="58"/>
  <c r="T189" i="58"/>
  <c r="R189" i="58"/>
  <c r="P189" i="58"/>
  <c r="N189" i="58"/>
  <c r="L189" i="58"/>
  <c r="J189" i="58"/>
  <c r="H189" i="58"/>
  <c r="X188" i="58"/>
  <c r="V188" i="58"/>
  <c r="T188" i="58"/>
  <c r="R188" i="58"/>
  <c r="P188" i="58"/>
  <c r="N188" i="58"/>
  <c r="L188" i="58"/>
  <c r="J188" i="58"/>
  <c r="H188" i="58"/>
  <c r="X187" i="58"/>
  <c r="V187" i="58"/>
  <c r="T187" i="58"/>
  <c r="R187" i="58"/>
  <c r="P187" i="58"/>
  <c r="N187" i="58"/>
  <c r="L187" i="58"/>
  <c r="J187" i="58"/>
  <c r="H187" i="58"/>
  <c r="F187" i="58" s="1"/>
  <c r="E187" i="58" s="1"/>
  <c r="X186" i="58"/>
  <c r="V186" i="58"/>
  <c r="T186" i="58"/>
  <c r="R186" i="58"/>
  <c r="P186" i="58"/>
  <c r="N186" i="58"/>
  <c r="L186" i="58"/>
  <c r="J186" i="58"/>
  <c r="H186" i="58"/>
  <c r="X185" i="58"/>
  <c r="V185" i="58"/>
  <c r="T185" i="58"/>
  <c r="R185" i="58"/>
  <c r="P185" i="58"/>
  <c r="N185" i="58"/>
  <c r="L185" i="58"/>
  <c r="J185" i="58"/>
  <c r="H185" i="58"/>
  <c r="X184" i="58"/>
  <c r="V184" i="58"/>
  <c r="T184" i="58"/>
  <c r="R184" i="58"/>
  <c r="P184" i="58"/>
  <c r="N184" i="58"/>
  <c r="L184" i="58"/>
  <c r="J184" i="58"/>
  <c r="F184" i="58" s="1"/>
  <c r="E184" i="58" s="1"/>
  <c r="H184" i="58"/>
  <c r="X183" i="58"/>
  <c r="V183" i="58"/>
  <c r="T183" i="58"/>
  <c r="R183" i="58"/>
  <c r="P183" i="58"/>
  <c r="N183" i="58"/>
  <c r="L183" i="58"/>
  <c r="J183" i="58"/>
  <c r="H183" i="58"/>
  <c r="X182" i="58"/>
  <c r="V182" i="58"/>
  <c r="T182" i="58"/>
  <c r="R182" i="58"/>
  <c r="P182" i="58"/>
  <c r="N182" i="58"/>
  <c r="L182" i="58"/>
  <c r="J182" i="58"/>
  <c r="H182" i="58"/>
  <c r="X181" i="58"/>
  <c r="V181" i="58"/>
  <c r="T181" i="58"/>
  <c r="R181" i="58"/>
  <c r="P181" i="58"/>
  <c r="N181" i="58"/>
  <c r="L181" i="58"/>
  <c r="J181" i="58"/>
  <c r="H181" i="58"/>
  <c r="X178" i="58"/>
  <c r="V178" i="58"/>
  <c r="T178" i="58"/>
  <c r="R178" i="58"/>
  <c r="P178" i="58"/>
  <c r="N178" i="58"/>
  <c r="L178" i="58"/>
  <c r="J178" i="58"/>
  <c r="F178" i="58" s="1"/>
  <c r="E178" i="58" s="1"/>
  <c r="H178" i="58"/>
  <c r="X177" i="58"/>
  <c r="V177" i="58"/>
  <c r="T177" i="58"/>
  <c r="R177" i="58"/>
  <c r="P177" i="58"/>
  <c r="N177" i="58"/>
  <c r="L177" i="58"/>
  <c r="J177" i="58"/>
  <c r="H177" i="58"/>
  <c r="X174" i="58"/>
  <c r="V174" i="58"/>
  <c r="T174" i="58"/>
  <c r="R174" i="58"/>
  <c r="P174" i="58"/>
  <c r="N174" i="58"/>
  <c r="L174" i="58"/>
  <c r="J174" i="58"/>
  <c r="H174" i="58"/>
  <c r="X173" i="58"/>
  <c r="V173" i="58"/>
  <c r="T173" i="58"/>
  <c r="R173" i="58"/>
  <c r="P173" i="58"/>
  <c r="N173" i="58"/>
  <c r="L173" i="58"/>
  <c r="J173" i="58"/>
  <c r="H173" i="58"/>
  <c r="X170" i="58"/>
  <c r="V170" i="58"/>
  <c r="T170" i="58"/>
  <c r="R170" i="58"/>
  <c r="P170" i="58"/>
  <c r="N170" i="58"/>
  <c r="L170" i="58"/>
  <c r="J170" i="58"/>
  <c r="F170" i="58" s="1"/>
  <c r="E170" i="58" s="1"/>
  <c r="H170" i="58"/>
  <c r="X166" i="58"/>
  <c r="V166" i="58"/>
  <c r="T166" i="58"/>
  <c r="R166" i="58"/>
  <c r="P166" i="58"/>
  <c r="N166" i="58"/>
  <c r="L166" i="58"/>
  <c r="J166" i="58"/>
  <c r="H166" i="58"/>
  <c r="X165" i="58"/>
  <c r="V165" i="58"/>
  <c r="T165" i="58"/>
  <c r="R165" i="58"/>
  <c r="P165" i="58"/>
  <c r="N165" i="58"/>
  <c r="F165" i="58" s="1"/>
  <c r="E165" i="58" s="1"/>
  <c r="L165" i="58"/>
  <c r="J165" i="58"/>
  <c r="H165" i="58"/>
  <c r="X164" i="58"/>
  <c r="V164" i="58"/>
  <c r="T164" i="58"/>
  <c r="R164" i="58"/>
  <c r="P164" i="58"/>
  <c r="N164" i="58"/>
  <c r="L164" i="58"/>
  <c r="J164" i="58"/>
  <c r="H164" i="58"/>
  <c r="X163" i="58"/>
  <c r="V163" i="58"/>
  <c r="T163" i="58"/>
  <c r="R163" i="58"/>
  <c r="P163" i="58"/>
  <c r="N163" i="58"/>
  <c r="L163" i="58"/>
  <c r="F163" i="58" s="1"/>
  <c r="E163" i="58" s="1"/>
  <c r="J163" i="58"/>
  <c r="H163" i="58"/>
  <c r="X162" i="58"/>
  <c r="V162" i="58"/>
  <c r="T162" i="58"/>
  <c r="R162" i="58"/>
  <c r="P162" i="58"/>
  <c r="N162" i="58"/>
  <c r="L162" i="58"/>
  <c r="J162" i="58"/>
  <c r="H162" i="58"/>
  <c r="X159" i="58"/>
  <c r="V159" i="58"/>
  <c r="T159" i="58"/>
  <c r="R159" i="58"/>
  <c r="P159" i="58"/>
  <c r="N159" i="58"/>
  <c r="L159" i="58"/>
  <c r="J159" i="58"/>
  <c r="F159" i="58" s="1"/>
  <c r="E159" i="58" s="1"/>
  <c r="H159" i="58"/>
  <c r="X158" i="58"/>
  <c r="V158" i="58"/>
  <c r="T158" i="58"/>
  <c r="R158" i="58"/>
  <c r="P158" i="58"/>
  <c r="N158" i="58"/>
  <c r="L158" i="58"/>
  <c r="J158" i="58"/>
  <c r="H158" i="58"/>
  <c r="X157" i="58"/>
  <c r="V157" i="58"/>
  <c r="T157" i="58"/>
  <c r="R157" i="58"/>
  <c r="P157" i="58"/>
  <c r="N157" i="58"/>
  <c r="L157" i="58"/>
  <c r="J157" i="58"/>
  <c r="H157" i="58"/>
  <c r="F157" i="58" s="1"/>
  <c r="E157" i="58" s="1"/>
  <c r="X156" i="58"/>
  <c r="V156" i="58"/>
  <c r="T156" i="58"/>
  <c r="R156" i="58"/>
  <c r="P156" i="58"/>
  <c r="N156" i="58"/>
  <c r="L156" i="58"/>
  <c r="J156" i="58"/>
  <c r="H156" i="58"/>
  <c r="X155" i="58"/>
  <c r="V155" i="58"/>
  <c r="T155" i="58"/>
  <c r="R155" i="58"/>
  <c r="P155" i="58"/>
  <c r="N155" i="58"/>
  <c r="F155" i="58" s="1"/>
  <c r="E155" i="58" s="1"/>
  <c r="L155" i="58"/>
  <c r="J155" i="58"/>
  <c r="H155" i="58"/>
  <c r="X154" i="58"/>
  <c r="V154" i="58"/>
  <c r="T154" i="58"/>
  <c r="R154" i="58"/>
  <c r="P154" i="58"/>
  <c r="N154" i="58"/>
  <c r="L154" i="58"/>
  <c r="J154" i="58"/>
  <c r="H154" i="58"/>
  <c r="X152" i="58"/>
  <c r="V152" i="58"/>
  <c r="T152" i="58"/>
  <c r="R152" i="58"/>
  <c r="P152" i="58"/>
  <c r="N152" i="58"/>
  <c r="L152" i="58"/>
  <c r="F152" i="58" s="1"/>
  <c r="E152" i="58" s="1"/>
  <c r="J152" i="58"/>
  <c r="H152" i="58"/>
  <c r="X151" i="58"/>
  <c r="V151" i="58"/>
  <c r="T151" i="58"/>
  <c r="R151" i="58"/>
  <c r="P151" i="58"/>
  <c r="N151" i="58"/>
  <c r="L151" i="58"/>
  <c r="J151" i="58"/>
  <c r="H151" i="58"/>
  <c r="F151" i="58" s="1"/>
  <c r="E151" i="58" s="1"/>
  <c r="X150" i="58"/>
  <c r="V150" i="58"/>
  <c r="T150" i="58"/>
  <c r="R150" i="58"/>
  <c r="P150" i="58"/>
  <c r="N150" i="58"/>
  <c r="L150" i="58"/>
  <c r="J150" i="58"/>
  <c r="H150" i="58"/>
  <c r="X149" i="58"/>
  <c r="V149" i="58"/>
  <c r="T149" i="58"/>
  <c r="R149" i="58"/>
  <c r="P149" i="58"/>
  <c r="N149" i="58"/>
  <c r="L149" i="58"/>
  <c r="J149" i="58"/>
  <c r="H149" i="58"/>
  <c r="X148" i="58"/>
  <c r="V148" i="58"/>
  <c r="T148" i="58"/>
  <c r="R148" i="58"/>
  <c r="P148" i="58"/>
  <c r="N148" i="58"/>
  <c r="L148" i="58"/>
  <c r="J148" i="58"/>
  <c r="H148" i="58"/>
  <c r="X145" i="58"/>
  <c r="V145" i="58"/>
  <c r="T145" i="58"/>
  <c r="R145" i="58"/>
  <c r="P145" i="58"/>
  <c r="N145" i="58"/>
  <c r="L145" i="58"/>
  <c r="J145" i="58"/>
  <c r="H145" i="58"/>
  <c r="X143" i="58"/>
  <c r="V143" i="58"/>
  <c r="T143" i="58"/>
  <c r="R143" i="58"/>
  <c r="P143" i="58"/>
  <c r="N143" i="58"/>
  <c r="L143" i="58"/>
  <c r="J143" i="58"/>
  <c r="H143" i="58"/>
  <c r="X142" i="58"/>
  <c r="V142" i="58"/>
  <c r="T142" i="58"/>
  <c r="R142" i="58"/>
  <c r="P142" i="58"/>
  <c r="N142" i="58"/>
  <c r="L142" i="58"/>
  <c r="J142" i="58"/>
  <c r="H142" i="58"/>
  <c r="X140" i="58"/>
  <c r="V140" i="58"/>
  <c r="T140" i="58"/>
  <c r="R140" i="58"/>
  <c r="P140" i="58"/>
  <c r="N140" i="58"/>
  <c r="L140" i="58"/>
  <c r="J140" i="58"/>
  <c r="H140" i="58"/>
  <c r="X139" i="58"/>
  <c r="V139" i="58"/>
  <c r="T139" i="58"/>
  <c r="R139" i="58"/>
  <c r="P139" i="58"/>
  <c r="N139" i="58"/>
  <c r="L139" i="58"/>
  <c r="J139" i="58"/>
  <c r="H139" i="58"/>
  <c r="X138" i="58"/>
  <c r="V138" i="58"/>
  <c r="T138" i="58"/>
  <c r="R138" i="58"/>
  <c r="P138" i="58"/>
  <c r="N138" i="58"/>
  <c r="L138" i="58"/>
  <c r="J138" i="58"/>
  <c r="H138" i="58"/>
  <c r="X137" i="58"/>
  <c r="V137" i="58"/>
  <c r="T137" i="58"/>
  <c r="R137" i="58"/>
  <c r="P137" i="58"/>
  <c r="N137" i="58"/>
  <c r="L137" i="58"/>
  <c r="J137" i="58"/>
  <c r="H137" i="58"/>
  <c r="X136" i="58"/>
  <c r="V136" i="58"/>
  <c r="T136" i="58"/>
  <c r="R136" i="58"/>
  <c r="P136" i="58"/>
  <c r="N136" i="58"/>
  <c r="L136" i="58"/>
  <c r="J136" i="58"/>
  <c r="H136" i="58"/>
  <c r="X135" i="58"/>
  <c r="V135" i="58"/>
  <c r="T135" i="58"/>
  <c r="R135" i="58"/>
  <c r="P135" i="58"/>
  <c r="N135" i="58"/>
  <c r="L135" i="58"/>
  <c r="J135" i="58"/>
  <c r="H135" i="58"/>
  <c r="X131" i="58"/>
  <c r="V131" i="58"/>
  <c r="T131" i="58"/>
  <c r="R131" i="58"/>
  <c r="P131" i="58"/>
  <c r="N131" i="58"/>
  <c r="L131" i="58"/>
  <c r="J131" i="58"/>
  <c r="H131" i="58"/>
  <c r="X129" i="58"/>
  <c r="V129" i="58"/>
  <c r="T129" i="58"/>
  <c r="R129" i="58"/>
  <c r="P129" i="58"/>
  <c r="N129" i="58"/>
  <c r="L129" i="58"/>
  <c r="J129" i="58"/>
  <c r="H129" i="58"/>
  <c r="X128" i="58"/>
  <c r="V128" i="58"/>
  <c r="T128" i="58"/>
  <c r="R128" i="58"/>
  <c r="P128" i="58"/>
  <c r="N128" i="58"/>
  <c r="L128" i="58"/>
  <c r="J128" i="58"/>
  <c r="H128" i="58"/>
  <c r="F128" i="58" s="1"/>
  <c r="E128" i="58" s="1"/>
  <c r="X126" i="58"/>
  <c r="V126" i="58"/>
  <c r="T126" i="58"/>
  <c r="R126" i="58"/>
  <c r="P126" i="58"/>
  <c r="N126" i="58"/>
  <c r="L126" i="58"/>
  <c r="J126" i="58"/>
  <c r="H126" i="58"/>
  <c r="X125" i="58"/>
  <c r="V125" i="58"/>
  <c r="T125" i="58"/>
  <c r="R125" i="58"/>
  <c r="P125" i="58"/>
  <c r="N125" i="58"/>
  <c r="L125" i="58"/>
  <c r="J125" i="58"/>
  <c r="H125" i="58"/>
  <c r="X124" i="58"/>
  <c r="V124" i="58"/>
  <c r="T124" i="58"/>
  <c r="R124" i="58"/>
  <c r="P124" i="58"/>
  <c r="N124" i="58"/>
  <c r="L124" i="58"/>
  <c r="J124" i="58"/>
  <c r="H124" i="58"/>
  <c r="F124" i="58" s="1"/>
  <c r="E124" i="58" s="1"/>
  <c r="X123" i="58"/>
  <c r="V123" i="58"/>
  <c r="T123" i="58"/>
  <c r="R123" i="58"/>
  <c r="P123" i="58"/>
  <c r="N123" i="58"/>
  <c r="L123" i="58"/>
  <c r="J123" i="58"/>
  <c r="H123" i="58"/>
  <c r="X122" i="58"/>
  <c r="V122" i="58"/>
  <c r="T122" i="58"/>
  <c r="R122" i="58"/>
  <c r="P122" i="58"/>
  <c r="N122" i="58"/>
  <c r="L122" i="58"/>
  <c r="J122" i="58"/>
  <c r="H122" i="58"/>
  <c r="X121" i="58"/>
  <c r="V121" i="58"/>
  <c r="T121" i="58"/>
  <c r="R121" i="58"/>
  <c r="P121" i="58"/>
  <c r="N121" i="58"/>
  <c r="L121" i="58"/>
  <c r="J121" i="58"/>
  <c r="H121" i="58"/>
  <c r="X117" i="58"/>
  <c r="V117" i="58"/>
  <c r="T117" i="58"/>
  <c r="R117" i="58"/>
  <c r="P117" i="58"/>
  <c r="N117" i="58"/>
  <c r="L117" i="58"/>
  <c r="J117" i="58"/>
  <c r="H117" i="58"/>
  <c r="X116" i="58"/>
  <c r="V116" i="58"/>
  <c r="T116" i="58"/>
  <c r="R116" i="58"/>
  <c r="P116" i="58"/>
  <c r="N116" i="58"/>
  <c r="L116" i="58"/>
  <c r="F116" i="58" s="1"/>
  <c r="E116" i="58" s="1"/>
  <c r="J116" i="58"/>
  <c r="H116" i="58"/>
  <c r="X115" i="58"/>
  <c r="V115" i="58"/>
  <c r="T115" i="58"/>
  <c r="R115" i="58"/>
  <c r="P115" i="58"/>
  <c r="N115" i="58"/>
  <c r="L115" i="58"/>
  <c r="J115" i="58"/>
  <c r="H115" i="58"/>
  <c r="X112" i="58"/>
  <c r="V112" i="58"/>
  <c r="T112" i="58"/>
  <c r="R112" i="58"/>
  <c r="P112" i="58"/>
  <c r="N112" i="58"/>
  <c r="L112" i="58"/>
  <c r="J112" i="58"/>
  <c r="H112" i="58"/>
  <c r="X111" i="58"/>
  <c r="V111" i="58"/>
  <c r="T111" i="58"/>
  <c r="R111" i="58"/>
  <c r="P111" i="58"/>
  <c r="N111" i="58"/>
  <c r="L111" i="58"/>
  <c r="J111" i="58"/>
  <c r="H111" i="58"/>
  <c r="X110" i="58"/>
  <c r="V110" i="58"/>
  <c r="T110" i="58"/>
  <c r="R110" i="58"/>
  <c r="P110" i="58"/>
  <c r="N110" i="58"/>
  <c r="F110" i="58" s="1"/>
  <c r="E110" i="58" s="1"/>
  <c r="L110" i="58"/>
  <c r="J110" i="58"/>
  <c r="H110" i="58"/>
  <c r="X107" i="58"/>
  <c r="V107" i="58"/>
  <c r="T107" i="58"/>
  <c r="R107" i="58"/>
  <c r="P107" i="58"/>
  <c r="N107" i="58"/>
  <c r="L107" i="58"/>
  <c r="J107" i="58"/>
  <c r="H107" i="58"/>
  <c r="X106" i="58"/>
  <c r="V106" i="58"/>
  <c r="T106" i="58"/>
  <c r="R106" i="58"/>
  <c r="P106" i="58"/>
  <c r="N106" i="58"/>
  <c r="L106" i="58"/>
  <c r="F106" i="58" s="1"/>
  <c r="E106" i="58" s="1"/>
  <c r="J106" i="58"/>
  <c r="H106" i="58"/>
  <c r="X105" i="58"/>
  <c r="V105" i="58"/>
  <c r="T105" i="58"/>
  <c r="R105" i="58"/>
  <c r="P105" i="58"/>
  <c r="N105" i="58"/>
  <c r="L105" i="58"/>
  <c r="J105" i="58"/>
  <c r="H105" i="58"/>
  <c r="F105" i="58" s="1"/>
  <c r="E105" i="58" s="1"/>
  <c r="X104" i="58"/>
  <c r="V104" i="58"/>
  <c r="T104" i="58"/>
  <c r="R104" i="58"/>
  <c r="P104" i="58"/>
  <c r="N104" i="58"/>
  <c r="L104" i="58"/>
  <c r="J104" i="58"/>
  <c r="H104" i="58"/>
  <c r="X103" i="58"/>
  <c r="V103" i="58"/>
  <c r="T103" i="58"/>
  <c r="R103" i="58"/>
  <c r="P103" i="58"/>
  <c r="N103" i="58"/>
  <c r="L103" i="58"/>
  <c r="J103" i="58"/>
  <c r="H103" i="58"/>
  <c r="X101" i="58"/>
  <c r="V101" i="58"/>
  <c r="T101" i="58"/>
  <c r="R101" i="58"/>
  <c r="P101" i="58"/>
  <c r="N101" i="58"/>
  <c r="L101" i="58"/>
  <c r="J101" i="58"/>
  <c r="H101" i="58"/>
  <c r="X100" i="58"/>
  <c r="V100" i="58"/>
  <c r="T100" i="58"/>
  <c r="R100" i="58"/>
  <c r="P100" i="58"/>
  <c r="N100" i="58"/>
  <c r="L100" i="58"/>
  <c r="J100" i="58"/>
  <c r="H100" i="58"/>
  <c r="X99" i="58"/>
  <c r="V99" i="58"/>
  <c r="T99" i="58"/>
  <c r="R99" i="58"/>
  <c r="P99" i="58"/>
  <c r="N99" i="58"/>
  <c r="L99" i="58"/>
  <c r="J99" i="58"/>
  <c r="H99" i="58"/>
  <c r="X98" i="58"/>
  <c r="V98" i="58"/>
  <c r="T98" i="58"/>
  <c r="R98" i="58"/>
  <c r="P98" i="58"/>
  <c r="N98" i="58"/>
  <c r="L98" i="58"/>
  <c r="J98" i="58"/>
  <c r="H98" i="58"/>
  <c r="X96" i="58"/>
  <c r="V96" i="58"/>
  <c r="T96" i="58"/>
  <c r="R96" i="58"/>
  <c r="P96" i="58"/>
  <c r="N96" i="58"/>
  <c r="L96" i="58"/>
  <c r="J96" i="58"/>
  <c r="H96" i="58"/>
  <c r="X95" i="58"/>
  <c r="V95" i="58"/>
  <c r="T95" i="58"/>
  <c r="R95" i="58"/>
  <c r="P95" i="58"/>
  <c r="N95" i="58"/>
  <c r="L95" i="58"/>
  <c r="J95" i="58"/>
  <c r="H95" i="58"/>
  <c r="X94" i="58"/>
  <c r="V94" i="58"/>
  <c r="T94" i="58"/>
  <c r="R94" i="58"/>
  <c r="P94" i="58"/>
  <c r="N94" i="58"/>
  <c r="L94" i="58"/>
  <c r="J94" i="58"/>
  <c r="H94" i="58"/>
  <c r="X93" i="58"/>
  <c r="V93" i="58"/>
  <c r="T93" i="58"/>
  <c r="R93" i="58"/>
  <c r="P93" i="58"/>
  <c r="N93" i="58"/>
  <c r="L93" i="58"/>
  <c r="J93" i="58"/>
  <c r="H93" i="58"/>
  <c r="X92" i="58"/>
  <c r="V92" i="58"/>
  <c r="T92" i="58"/>
  <c r="R92" i="58"/>
  <c r="P92" i="58"/>
  <c r="N92" i="58"/>
  <c r="L92" i="58"/>
  <c r="J92" i="58"/>
  <c r="H92" i="58"/>
  <c r="X91" i="58"/>
  <c r="V91" i="58"/>
  <c r="T91" i="58"/>
  <c r="R91" i="58"/>
  <c r="P91" i="58"/>
  <c r="N91" i="58"/>
  <c r="L91" i="58"/>
  <c r="J91" i="58"/>
  <c r="H91" i="58"/>
  <c r="X88" i="58"/>
  <c r="V88" i="58"/>
  <c r="T88" i="58"/>
  <c r="R88" i="58"/>
  <c r="P88" i="58"/>
  <c r="N88" i="58"/>
  <c r="L88" i="58"/>
  <c r="J88" i="58"/>
  <c r="H88" i="58"/>
  <c r="X87" i="58"/>
  <c r="V87" i="58"/>
  <c r="T87" i="58"/>
  <c r="R87" i="58"/>
  <c r="P87" i="58"/>
  <c r="N87" i="58"/>
  <c r="L87" i="58"/>
  <c r="J87" i="58"/>
  <c r="H87" i="58"/>
  <c r="X86" i="58"/>
  <c r="V86" i="58"/>
  <c r="T86" i="58"/>
  <c r="R86" i="58"/>
  <c r="P86" i="58"/>
  <c r="N86" i="58"/>
  <c r="L86" i="58"/>
  <c r="J86" i="58"/>
  <c r="F86" i="58" s="1"/>
  <c r="E86" i="58" s="1"/>
  <c r="H86" i="58"/>
  <c r="X83" i="58"/>
  <c r="V83" i="58"/>
  <c r="T83" i="58"/>
  <c r="R83" i="58"/>
  <c r="P83" i="58"/>
  <c r="N83" i="58"/>
  <c r="L83" i="58"/>
  <c r="J83" i="58"/>
  <c r="H83" i="58"/>
  <c r="X82" i="58"/>
  <c r="V82" i="58"/>
  <c r="T82" i="58"/>
  <c r="R82" i="58"/>
  <c r="P82" i="58"/>
  <c r="N82" i="58"/>
  <c r="L82" i="58"/>
  <c r="J82" i="58"/>
  <c r="H82" i="58"/>
  <c r="X81" i="58"/>
  <c r="V81" i="58"/>
  <c r="T81" i="58"/>
  <c r="R81" i="58"/>
  <c r="P81" i="58"/>
  <c r="N81" i="58"/>
  <c r="L81" i="58"/>
  <c r="J81" i="58"/>
  <c r="H81" i="58"/>
  <c r="X77" i="58"/>
  <c r="V77" i="58"/>
  <c r="T77" i="58"/>
  <c r="R77" i="58"/>
  <c r="P77" i="58"/>
  <c r="N77" i="58"/>
  <c r="L77" i="58"/>
  <c r="J77" i="58"/>
  <c r="F77" i="58" s="1"/>
  <c r="E77" i="58" s="1"/>
  <c r="H77" i="58"/>
  <c r="X76" i="58"/>
  <c r="V76" i="58"/>
  <c r="T76" i="58"/>
  <c r="R76" i="58"/>
  <c r="P76" i="58"/>
  <c r="N76" i="58"/>
  <c r="L76" i="58"/>
  <c r="J76" i="58"/>
  <c r="H76" i="58"/>
  <c r="X75" i="58"/>
  <c r="V75" i="58"/>
  <c r="T75" i="58"/>
  <c r="R75" i="58"/>
  <c r="P75" i="58"/>
  <c r="N75" i="58"/>
  <c r="F75" i="58" s="1"/>
  <c r="E75" i="58" s="1"/>
  <c r="L75" i="58"/>
  <c r="J75" i="58"/>
  <c r="H75" i="58"/>
  <c r="X73" i="58"/>
  <c r="V73" i="58"/>
  <c r="T73" i="58"/>
  <c r="R73" i="58"/>
  <c r="P73" i="58"/>
  <c r="N73" i="58"/>
  <c r="L73" i="58"/>
  <c r="J73" i="58"/>
  <c r="H73" i="58"/>
  <c r="X71" i="58"/>
  <c r="V71" i="58"/>
  <c r="T71" i="58"/>
  <c r="R71" i="58"/>
  <c r="P71" i="58"/>
  <c r="N71" i="58"/>
  <c r="L71" i="58"/>
  <c r="F71" i="58" s="1"/>
  <c r="E71" i="58" s="1"/>
  <c r="J71" i="58"/>
  <c r="H71" i="58"/>
  <c r="X70" i="58"/>
  <c r="V70" i="58"/>
  <c r="T70" i="58"/>
  <c r="R70" i="58"/>
  <c r="P70" i="58"/>
  <c r="N70" i="58"/>
  <c r="L70" i="58"/>
  <c r="J70" i="58"/>
  <c r="H70" i="58"/>
  <c r="X68" i="58"/>
  <c r="V68" i="58"/>
  <c r="T68" i="58"/>
  <c r="R68" i="58"/>
  <c r="P68" i="58"/>
  <c r="N68" i="58"/>
  <c r="L68" i="58"/>
  <c r="J68" i="58"/>
  <c r="F68" i="58" s="1"/>
  <c r="E68" i="58" s="1"/>
  <c r="H68" i="58"/>
  <c r="X66" i="58"/>
  <c r="V66" i="58"/>
  <c r="T66" i="58"/>
  <c r="R66" i="58"/>
  <c r="P66" i="58"/>
  <c r="N66" i="58"/>
  <c r="L66" i="58"/>
  <c r="J66" i="58"/>
  <c r="H66" i="58"/>
  <c r="X65" i="58"/>
  <c r="V65" i="58"/>
  <c r="T65" i="58"/>
  <c r="R65" i="58"/>
  <c r="P65" i="58"/>
  <c r="N65" i="58"/>
  <c r="L65" i="58"/>
  <c r="J65" i="58"/>
  <c r="H65" i="58"/>
  <c r="F65" i="58" s="1"/>
  <c r="E65" i="58" s="1"/>
  <c r="X63" i="58"/>
  <c r="V63" i="58"/>
  <c r="T63" i="58"/>
  <c r="R63" i="58"/>
  <c r="P63" i="58"/>
  <c r="N63" i="58"/>
  <c r="L63" i="58"/>
  <c r="J63" i="58"/>
  <c r="H63" i="58"/>
  <c r="X62" i="58"/>
  <c r="V62" i="58"/>
  <c r="T62" i="58"/>
  <c r="R62" i="58"/>
  <c r="P62" i="58"/>
  <c r="N62" i="58"/>
  <c r="F62" i="58" s="1"/>
  <c r="E62" i="58" s="1"/>
  <c r="L62" i="58"/>
  <c r="J62" i="58"/>
  <c r="H62" i="58"/>
  <c r="X61" i="58"/>
  <c r="V61" i="58"/>
  <c r="T61" i="58"/>
  <c r="R61" i="58"/>
  <c r="P61" i="58"/>
  <c r="N61" i="58"/>
  <c r="L61" i="58"/>
  <c r="J61" i="58"/>
  <c r="H61" i="58"/>
  <c r="X60" i="58"/>
  <c r="V60" i="58"/>
  <c r="T60" i="58"/>
  <c r="R60" i="58"/>
  <c r="P60" i="58"/>
  <c r="N60" i="58"/>
  <c r="L60" i="58"/>
  <c r="F60" i="58" s="1"/>
  <c r="E60" i="58" s="1"/>
  <c r="J60" i="58"/>
  <c r="H60" i="58"/>
  <c r="X59" i="58"/>
  <c r="V59" i="58"/>
  <c r="T59" i="58"/>
  <c r="R59" i="58"/>
  <c r="P59" i="58"/>
  <c r="N59" i="58"/>
  <c r="L59" i="58"/>
  <c r="J59" i="58"/>
  <c r="H59" i="58"/>
  <c r="X58" i="58"/>
  <c r="V58" i="58"/>
  <c r="T58" i="58"/>
  <c r="R58" i="58"/>
  <c r="P58" i="58"/>
  <c r="N58" i="58"/>
  <c r="L58" i="58"/>
  <c r="J58" i="58"/>
  <c r="F58" i="58" s="1"/>
  <c r="E58" i="58" s="1"/>
  <c r="H58" i="58"/>
  <c r="X57" i="58"/>
  <c r="V57" i="58"/>
  <c r="T57" i="58"/>
  <c r="R57" i="58"/>
  <c r="P57" i="58"/>
  <c r="N57" i="58"/>
  <c r="L57" i="58"/>
  <c r="J57" i="58"/>
  <c r="H57" i="58"/>
  <c r="X56" i="58"/>
  <c r="V56" i="58"/>
  <c r="T56" i="58"/>
  <c r="R56" i="58"/>
  <c r="P56" i="58"/>
  <c r="N56" i="58"/>
  <c r="L56" i="58"/>
  <c r="J56" i="58"/>
  <c r="H56" i="58"/>
  <c r="F56" i="58" s="1"/>
  <c r="E56" i="58" s="1"/>
  <c r="X55" i="58"/>
  <c r="V55" i="58"/>
  <c r="T55" i="58"/>
  <c r="R55" i="58"/>
  <c r="P55" i="58"/>
  <c r="N55" i="58"/>
  <c r="L55" i="58"/>
  <c r="J55" i="58"/>
  <c r="H55" i="58"/>
  <c r="X54" i="58"/>
  <c r="V54" i="58"/>
  <c r="T54" i="58"/>
  <c r="R54" i="58"/>
  <c r="P54" i="58"/>
  <c r="N54" i="58"/>
  <c r="L54" i="58"/>
  <c r="J54" i="58"/>
  <c r="H54" i="58"/>
  <c r="F54" i="58"/>
  <c r="E54" i="58" s="1"/>
  <c r="X53" i="58"/>
  <c r="V53" i="58"/>
  <c r="T53" i="58"/>
  <c r="R53" i="58"/>
  <c r="P53" i="58"/>
  <c r="N53" i="58"/>
  <c r="L53" i="58"/>
  <c r="J53" i="58"/>
  <c r="H53" i="58"/>
  <c r="X50" i="58"/>
  <c r="V50" i="58"/>
  <c r="T50" i="58"/>
  <c r="R50" i="58"/>
  <c r="P50" i="58"/>
  <c r="N50" i="58"/>
  <c r="L50" i="58"/>
  <c r="F50" i="58" s="1"/>
  <c r="E50" i="58" s="1"/>
  <c r="J50" i="58"/>
  <c r="H50" i="58"/>
  <c r="X49" i="58"/>
  <c r="V49" i="58"/>
  <c r="T49" i="58"/>
  <c r="R49" i="58"/>
  <c r="P49" i="58"/>
  <c r="N49" i="58"/>
  <c r="L49" i="58"/>
  <c r="J49" i="58"/>
  <c r="H49" i="58"/>
  <c r="X48" i="58"/>
  <c r="V48" i="58"/>
  <c r="T48" i="58"/>
  <c r="R48" i="58"/>
  <c r="P48" i="58"/>
  <c r="N48" i="58"/>
  <c r="L48" i="58"/>
  <c r="J48" i="58"/>
  <c r="F48" i="58" s="1"/>
  <c r="E48" i="58" s="1"/>
  <c r="H48" i="58"/>
  <c r="X47" i="58"/>
  <c r="V47" i="58"/>
  <c r="T47" i="58"/>
  <c r="R47" i="58"/>
  <c r="P47" i="58"/>
  <c r="N47" i="58"/>
  <c r="L47" i="58"/>
  <c r="J47" i="58"/>
  <c r="H47" i="58"/>
  <c r="X46" i="58"/>
  <c r="V46" i="58"/>
  <c r="T46" i="58"/>
  <c r="R46" i="58"/>
  <c r="P46" i="58"/>
  <c r="N46" i="58"/>
  <c r="L46" i="58"/>
  <c r="J46" i="58"/>
  <c r="H46" i="58"/>
  <c r="F46" i="58" s="1"/>
  <c r="E46" i="58" s="1"/>
  <c r="X45" i="58"/>
  <c r="V45" i="58"/>
  <c r="T45" i="58"/>
  <c r="R45" i="58"/>
  <c r="P45" i="58"/>
  <c r="N45" i="58"/>
  <c r="L45" i="58"/>
  <c r="J45" i="58"/>
  <c r="H45" i="58"/>
  <c r="X44" i="58"/>
  <c r="V44" i="58"/>
  <c r="T44" i="58"/>
  <c r="R44" i="58"/>
  <c r="P44" i="58"/>
  <c r="N44" i="58"/>
  <c r="F44" i="58" s="1"/>
  <c r="E44" i="58" s="1"/>
  <c r="L44" i="58"/>
  <c r="J44" i="58"/>
  <c r="H44" i="58"/>
  <c r="X43" i="58"/>
  <c r="V43" i="58"/>
  <c r="T43" i="58"/>
  <c r="R43" i="58"/>
  <c r="P43" i="58"/>
  <c r="N43" i="58"/>
  <c r="L43" i="58"/>
  <c r="J43" i="58"/>
  <c r="H43" i="58"/>
  <c r="X42" i="58"/>
  <c r="V42" i="58"/>
  <c r="T42" i="58"/>
  <c r="R42" i="58"/>
  <c r="P42" i="58"/>
  <c r="N42" i="58"/>
  <c r="L42" i="58"/>
  <c r="J42" i="58"/>
  <c r="H42" i="58"/>
  <c r="X38" i="58"/>
  <c r="V38" i="58"/>
  <c r="T38" i="58"/>
  <c r="R38" i="58"/>
  <c r="P38" i="58"/>
  <c r="N38" i="58"/>
  <c r="L38" i="58"/>
  <c r="J38" i="58"/>
  <c r="H38" i="58"/>
  <c r="X37" i="58"/>
  <c r="V37" i="58"/>
  <c r="T37" i="58"/>
  <c r="R37" i="58"/>
  <c r="P37" i="58"/>
  <c r="N37" i="58"/>
  <c r="F37" i="58" s="1"/>
  <c r="E37" i="58" s="1"/>
  <c r="L37" i="58"/>
  <c r="J37" i="58"/>
  <c r="H37" i="58"/>
  <c r="X35" i="58"/>
  <c r="V35" i="58"/>
  <c r="T35" i="58"/>
  <c r="R35" i="58"/>
  <c r="P35" i="58"/>
  <c r="N35" i="58"/>
  <c r="L35" i="58"/>
  <c r="J35" i="58"/>
  <c r="H35" i="58"/>
  <c r="F35" i="58" s="1"/>
  <c r="E35" i="58" s="1"/>
  <c r="X34" i="58"/>
  <c r="V34" i="58"/>
  <c r="T34" i="58"/>
  <c r="R34" i="58"/>
  <c r="P34" i="58"/>
  <c r="N34" i="58"/>
  <c r="L34" i="58"/>
  <c r="J34" i="58"/>
  <c r="H34" i="58"/>
  <c r="X31" i="58"/>
  <c r="V31" i="58"/>
  <c r="T31" i="58"/>
  <c r="R31" i="58"/>
  <c r="P31" i="58"/>
  <c r="N31" i="58"/>
  <c r="L31" i="58"/>
  <c r="J31" i="58"/>
  <c r="H31" i="58"/>
  <c r="X30" i="58"/>
  <c r="V30" i="58"/>
  <c r="T30" i="58"/>
  <c r="R30" i="58"/>
  <c r="P30" i="58"/>
  <c r="N30" i="58"/>
  <c r="F30" i="58" s="1"/>
  <c r="E30" i="58" s="1"/>
  <c r="L30" i="58"/>
  <c r="J30" i="58"/>
  <c r="H30" i="58"/>
  <c r="X28" i="58"/>
  <c r="V28" i="58"/>
  <c r="T28" i="58"/>
  <c r="R28" i="58"/>
  <c r="P28" i="58"/>
  <c r="N28" i="58"/>
  <c r="L28" i="58"/>
  <c r="J28" i="58"/>
  <c r="H28" i="58"/>
  <c r="X27" i="58"/>
  <c r="V27" i="58"/>
  <c r="T27" i="58"/>
  <c r="R27" i="58"/>
  <c r="P27" i="58"/>
  <c r="N27" i="58"/>
  <c r="L27" i="58"/>
  <c r="F27" i="58" s="1"/>
  <c r="E27" i="58" s="1"/>
  <c r="J27" i="58"/>
  <c r="H27" i="58"/>
  <c r="X25" i="58"/>
  <c r="V25" i="58"/>
  <c r="T25" i="58"/>
  <c r="R25" i="58"/>
  <c r="P25" i="58"/>
  <c r="N25" i="58"/>
  <c r="L25" i="58"/>
  <c r="J25" i="58"/>
  <c r="H25" i="58"/>
  <c r="F25" i="58" s="1"/>
  <c r="E25" i="58" s="1"/>
  <c r="X24" i="58"/>
  <c r="V24" i="58"/>
  <c r="T24" i="58"/>
  <c r="R24" i="58"/>
  <c r="P24" i="58"/>
  <c r="N24" i="58"/>
  <c r="L24" i="58"/>
  <c r="J24" i="58"/>
  <c r="H24" i="58"/>
  <c r="X23" i="58"/>
  <c r="V23" i="58"/>
  <c r="T23" i="58"/>
  <c r="R23" i="58"/>
  <c r="P23" i="58"/>
  <c r="N23" i="58"/>
  <c r="L23" i="58"/>
  <c r="J23" i="58"/>
  <c r="H23" i="58"/>
  <c r="X20" i="58"/>
  <c r="V20" i="58"/>
  <c r="T20" i="58"/>
  <c r="R20" i="58"/>
  <c r="P20" i="58"/>
  <c r="N20" i="58"/>
  <c r="F20" i="58" s="1"/>
  <c r="E20" i="58" s="1"/>
  <c r="L20" i="58"/>
  <c r="J20" i="58"/>
  <c r="H20" i="58"/>
  <c r="X19" i="58"/>
  <c r="V19" i="58"/>
  <c r="T19" i="58"/>
  <c r="R19" i="58"/>
  <c r="P19" i="58"/>
  <c r="N19" i="58"/>
  <c r="L19" i="58"/>
  <c r="J19" i="58"/>
  <c r="H19" i="58"/>
  <c r="F19" i="58" s="1"/>
  <c r="E19" i="58" s="1"/>
  <c r="X17" i="58"/>
  <c r="V17" i="58"/>
  <c r="T17" i="58"/>
  <c r="R17" i="58"/>
  <c r="P17" i="58"/>
  <c r="N17" i="58"/>
  <c r="L17" i="58"/>
  <c r="J17" i="58"/>
  <c r="H17" i="58"/>
  <c r="X16" i="58"/>
  <c r="V16" i="58"/>
  <c r="T16" i="58"/>
  <c r="R16" i="58"/>
  <c r="P16" i="58"/>
  <c r="N16" i="58"/>
  <c r="L16" i="58"/>
  <c r="J16" i="58"/>
  <c r="H16" i="58"/>
  <c r="X15" i="58"/>
  <c r="V15" i="58"/>
  <c r="T15" i="58"/>
  <c r="R15" i="58"/>
  <c r="P15" i="58"/>
  <c r="N15" i="58"/>
  <c r="F15" i="58" s="1"/>
  <c r="E15" i="58" s="1"/>
  <c r="L15" i="58"/>
  <c r="J15" i="58"/>
  <c r="H15" i="58"/>
  <c r="X13" i="58"/>
  <c r="V13" i="58"/>
  <c r="T13" i="58"/>
  <c r="R13" i="58"/>
  <c r="P13" i="58"/>
  <c r="N13" i="58"/>
  <c r="L13" i="58"/>
  <c r="J13" i="58"/>
  <c r="H13" i="58"/>
  <c r="F13" i="58" s="1"/>
  <c r="E13" i="58" s="1"/>
  <c r="X12" i="58"/>
  <c r="V12" i="58"/>
  <c r="T12" i="58"/>
  <c r="R12" i="58"/>
  <c r="P12" i="58"/>
  <c r="N12" i="58"/>
  <c r="L12" i="58"/>
  <c r="J12" i="58"/>
  <c r="H12" i="58"/>
  <c r="X10" i="58"/>
  <c r="V10" i="58"/>
  <c r="T10" i="58"/>
  <c r="R10" i="58"/>
  <c r="P10" i="58"/>
  <c r="N10" i="58"/>
  <c r="L10" i="58"/>
  <c r="J10" i="58"/>
  <c r="H10" i="58"/>
  <c r="X9" i="58"/>
  <c r="V9" i="58"/>
  <c r="T9" i="58"/>
  <c r="R9" i="58"/>
  <c r="P9" i="58"/>
  <c r="N9" i="58"/>
  <c r="F9" i="58" s="1"/>
  <c r="E9" i="58" s="1"/>
  <c r="L9" i="58"/>
  <c r="J9" i="58"/>
  <c r="H9" i="58"/>
  <c r="X8" i="58"/>
  <c r="V8" i="58"/>
  <c r="T8" i="58"/>
  <c r="R8" i="58"/>
  <c r="P8" i="58"/>
  <c r="N8" i="58"/>
  <c r="L8" i="58"/>
  <c r="J8" i="58"/>
  <c r="H8" i="58"/>
  <c r="F8" i="58" s="1"/>
  <c r="E8" i="58" s="1"/>
  <c r="E213" i="58"/>
  <c r="BO27" i="46"/>
  <c r="AX29" i="46"/>
  <c r="P31" i="46"/>
  <c r="P27" i="46"/>
  <c r="AK27" i="45"/>
  <c r="N141" i="52"/>
  <c r="N269" i="52"/>
  <c r="N270" i="52"/>
  <c r="N271" i="52"/>
  <c r="N272" i="52"/>
  <c r="N273" i="52"/>
  <c r="N53" i="52"/>
  <c r="N48" i="52"/>
  <c r="N191" i="52"/>
  <c r="N210" i="52"/>
  <c r="N132" i="52"/>
  <c r="N103" i="52"/>
  <c r="N106" i="52"/>
  <c r="N88" i="52"/>
  <c r="M649" i="52"/>
  <c r="N176" i="52"/>
  <c r="L649" i="52"/>
  <c r="N12" i="52"/>
  <c r="N648" i="52"/>
  <c r="N647" i="52"/>
  <c r="N644" i="52"/>
  <c r="N643" i="52"/>
  <c r="N642" i="52"/>
  <c r="N641" i="52"/>
  <c r="N640" i="52"/>
  <c r="N639" i="52"/>
  <c r="N637" i="52"/>
  <c r="N635" i="52"/>
  <c r="N634" i="52"/>
  <c r="N630" i="52"/>
  <c r="N629" i="52"/>
  <c r="N627" i="52"/>
  <c r="N625" i="52"/>
  <c r="N624" i="52"/>
  <c r="N623" i="52"/>
  <c r="N621" i="52"/>
  <c r="N620" i="52"/>
  <c r="N614" i="52"/>
  <c r="N608" i="52"/>
  <c r="N605" i="52"/>
  <c r="N604" i="52"/>
  <c r="N603" i="52"/>
  <c r="N600" i="52"/>
  <c r="N599" i="52"/>
  <c r="N597" i="52"/>
  <c r="N593" i="52"/>
  <c r="N590" i="52"/>
  <c r="N588" i="52"/>
  <c r="N585" i="52"/>
  <c r="N584" i="52"/>
  <c r="N583" i="52"/>
  <c r="N580" i="52"/>
  <c r="N579" i="52"/>
  <c r="N578" i="52"/>
  <c r="N577" i="52"/>
  <c r="N574" i="52"/>
  <c r="N573" i="52"/>
  <c r="N569" i="52"/>
  <c r="N566" i="52"/>
  <c r="N564" i="52"/>
  <c r="N563" i="52"/>
  <c r="N562" i="52"/>
  <c r="N558" i="52"/>
  <c r="N557" i="52"/>
  <c r="N555" i="52"/>
  <c r="N554" i="52"/>
  <c r="N553" i="52"/>
  <c r="N548" i="52"/>
  <c r="N547" i="52"/>
  <c r="N546" i="52"/>
  <c r="N545" i="52"/>
  <c r="N544" i="52"/>
  <c r="N542" i="52"/>
  <c r="N541" i="52"/>
  <c r="N540" i="52"/>
  <c r="N539" i="52"/>
  <c r="N531" i="52"/>
  <c r="N529" i="52"/>
  <c r="N521" i="52"/>
  <c r="N516" i="52"/>
  <c r="N512" i="52"/>
  <c r="N508" i="52"/>
  <c r="N507" i="52"/>
  <c r="N502" i="52"/>
  <c r="N498" i="52"/>
  <c r="N497" i="52"/>
  <c r="N496" i="52"/>
  <c r="N495" i="52"/>
  <c r="N494" i="52"/>
  <c r="N493" i="52"/>
  <c r="N492" i="52"/>
  <c r="N491" i="52"/>
  <c r="N489" i="52"/>
  <c r="N488" i="52"/>
  <c r="N487" i="52"/>
  <c r="N484" i="52"/>
  <c r="N483" i="52"/>
  <c r="N482" i="52"/>
  <c r="N481" i="52"/>
  <c r="N479" i="52"/>
  <c r="N478" i="52"/>
  <c r="N477" i="52"/>
  <c r="N475" i="52"/>
  <c r="N474" i="52"/>
  <c r="N471" i="52"/>
  <c r="N463" i="52"/>
  <c r="N459" i="52"/>
  <c r="N458" i="52"/>
  <c r="N457" i="52"/>
  <c r="N454" i="52"/>
  <c r="N444" i="52"/>
  <c r="N441" i="52"/>
  <c r="N439" i="52"/>
  <c r="N438" i="52"/>
  <c r="N432" i="52"/>
  <c r="N431" i="52"/>
  <c r="N427" i="52"/>
  <c r="N426" i="52"/>
  <c r="N425" i="52"/>
  <c r="N423" i="52"/>
  <c r="N421" i="52"/>
  <c r="N420" i="52"/>
  <c r="N419" i="52"/>
  <c r="N417" i="52"/>
  <c r="N416" i="52"/>
  <c r="N415" i="52"/>
  <c r="N410" i="52"/>
  <c r="N406" i="52"/>
  <c r="N404" i="52"/>
  <c r="N403" i="52"/>
  <c r="N402" i="52"/>
  <c r="N401" i="52"/>
  <c r="N400" i="52"/>
  <c r="N397" i="52"/>
  <c r="N396" i="52"/>
  <c r="N395" i="52"/>
  <c r="N388" i="52"/>
  <c r="N385" i="52"/>
  <c r="N384" i="52"/>
  <c r="N383" i="52"/>
  <c r="N380" i="52"/>
  <c r="N379" i="52"/>
  <c r="N378" i="52"/>
  <c r="N377" i="52"/>
  <c r="N368" i="52"/>
  <c r="N367" i="52"/>
  <c r="N362" i="52"/>
  <c r="N361" i="52"/>
  <c r="N360" i="52"/>
  <c r="N354" i="52"/>
  <c r="N351" i="52"/>
  <c r="N349" i="52"/>
  <c r="N348" i="52"/>
  <c r="N347" i="52"/>
  <c r="N344" i="52"/>
  <c r="N340" i="52"/>
  <c r="N339" i="52"/>
  <c r="N337" i="52"/>
  <c r="N333" i="52"/>
  <c r="N322" i="52"/>
  <c r="N320" i="52"/>
  <c r="N319" i="52"/>
  <c r="N318" i="52"/>
  <c r="N315" i="52"/>
  <c r="N314" i="52"/>
  <c r="N313" i="52"/>
  <c r="N312" i="52"/>
  <c r="N310" i="52"/>
  <c r="N309" i="52"/>
  <c r="N306" i="52"/>
  <c r="N305" i="52"/>
  <c r="N304" i="52"/>
  <c r="N303" i="52"/>
  <c r="N302" i="52"/>
  <c r="N301" i="52"/>
  <c r="N298" i="52"/>
  <c r="N297" i="52"/>
  <c r="N296" i="52"/>
  <c r="N292" i="52"/>
  <c r="N291" i="52"/>
  <c r="N288" i="52"/>
  <c r="N286" i="52"/>
  <c r="N285" i="52"/>
  <c r="N282" i="52"/>
  <c r="N281" i="52"/>
  <c r="N280" i="52"/>
  <c r="N277" i="52"/>
  <c r="N276" i="52"/>
  <c r="N264" i="52"/>
  <c r="N263" i="52"/>
  <c r="N262" i="52"/>
  <c r="N261" i="52"/>
  <c r="N260" i="52"/>
  <c r="N259" i="52"/>
  <c r="N256" i="52"/>
  <c r="N252" i="52"/>
  <c r="N248" i="52"/>
  <c r="N242" i="52"/>
  <c r="N236" i="52"/>
  <c r="N235" i="52"/>
  <c r="N232" i="52"/>
  <c r="N230" i="52"/>
  <c r="N224" i="52"/>
  <c r="N222" i="52"/>
  <c r="N221" i="52"/>
  <c r="N220" i="52"/>
  <c r="N217" i="52"/>
  <c r="N216" i="52"/>
  <c r="N215" i="52"/>
  <c r="N214" i="52"/>
  <c r="N213" i="52"/>
  <c r="N209" i="52"/>
  <c r="N208" i="52"/>
  <c r="N206" i="52"/>
  <c r="N204" i="52"/>
  <c r="N203" i="52"/>
  <c r="N202" i="52"/>
  <c r="N198" i="52"/>
  <c r="N197" i="52"/>
  <c r="N195" i="52"/>
  <c r="N193" i="52"/>
  <c r="N192" i="52"/>
  <c r="N190" i="52"/>
  <c r="N189" i="52"/>
  <c r="N184" i="52"/>
  <c r="N183" i="52"/>
  <c r="N182" i="52"/>
  <c r="N181" i="52"/>
  <c r="N179" i="52"/>
  <c r="N177" i="52"/>
  <c r="N174" i="52"/>
  <c r="N173" i="52"/>
  <c r="N172" i="52"/>
  <c r="N171" i="52"/>
  <c r="N170" i="52"/>
  <c r="N168" i="52"/>
  <c r="N167" i="52"/>
  <c r="N166" i="52"/>
  <c r="N165" i="52"/>
  <c r="N164" i="52"/>
  <c r="N163" i="52"/>
  <c r="N162" i="52"/>
  <c r="N161" i="52"/>
  <c r="N159" i="52"/>
  <c r="N158" i="52"/>
  <c r="N155" i="52"/>
  <c r="N154" i="52"/>
  <c r="N153" i="52"/>
  <c r="N152" i="52"/>
  <c r="N149" i="52"/>
  <c r="N148" i="52"/>
  <c r="N147" i="52"/>
  <c r="N146" i="52"/>
  <c r="N145" i="52"/>
  <c r="N142" i="52"/>
  <c r="N140" i="52"/>
  <c r="N139" i="52"/>
  <c r="N136" i="52"/>
  <c r="N135" i="52"/>
  <c r="N134" i="52"/>
  <c r="N133" i="52"/>
  <c r="N130" i="52"/>
  <c r="N128" i="52"/>
  <c r="N126" i="52"/>
  <c r="N124" i="52"/>
  <c r="N123" i="52"/>
  <c r="N122" i="52"/>
  <c r="N119" i="52"/>
  <c r="N117" i="52"/>
  <c r="N114" i="52"/>
  <c r="N113" i="52"/>
  <c r="N105" i="52"/>
  <c r="N104" i="52"/>
  <c r="N96" i="52"/>
  <c r="N85" i="52"/>
  <c r="N95" i="52"/>
  <c r="N91" i="52"/>
  <c r="N86" i="52"/>
  <c r="N82" i="52"/>
  <c r="N77" i="52"/>
  <c r="N73" i="52"/>
  <c r="N69" i="52"/>
  <c r="N67" i="52"/>
  <c r="N62" i="52"/>
  <c r="N58" i="52"/>
  <c r="N57" i="52"/>
  <c r="N56" i="52"/>
  <c r="N55" i="52"/>
  <c r="N52" i="52"/>
  <c r="N50" i="52"/>
  <c r="N49" i="52"/>
  <c r="N47" i="52"/>
  <c r="N46" i="52"/>
  <c r="N45" i="52"/>
  <c r="N44" i="52"/>
  <c r="N43" i="52"/>
  <c r="N42" i="52"/>
  <c r="N41" i="52"/>
  <c r="N39" i="52"/>
  <c r="N38" i="52"/>
  <c r="N37" i="52"/>
  <c r="N36" i="52"/>
  <c r="N35" i="52"/>
  <c r="N33" i="52"/>
  <c r="N32" i="52"/>
  <c r="N31" i="52"/>
  <c r="N30" i="52"/>
  <c r="N29" i="52"/>
  <c r="N28" i="52"/>
  <c r="N25" i="52"/>
  <c r="N21" i="52"/>
  <c r="N19" i="52"/>
  <c r="N18" i="52"/>
  <c r="N17" i="52"/>
  <c r="N16" i="52"/>
  <c r="N14" i="52"/>
  <c r="N13" i="52"/>
  <c r="N11" i="52"/>
  <c r="N10" i="52"/>
  <c r="N649" i="52" s="1"/>
  <c r="N9" i="52"/>
  <c r="CN21" i="20"/>
  <c r="BD21" i="20"/>
  <c r="AK24" i="20"/>
  <c r="AK23" i="20"/>
  <c r="AK21" i="20"/>
  <c r="AK25" i="20"/>
  <c r="AK22" i="20"/>
  <c r="R38" i="20"/>
  <c r="R37" i="20"/>
  <c r="R36" i="20"/>
  <c r="R32" i="20"/>
  <c r="R24" i="20"/>
  <c r="R25" i="20"/>
  <c r="R22" i="20"/>
  <c r="R23" i="20"/>
  <c r="R21" i="20"/>
  <c r="Q32" i="26"/>
  <c r="Q30" i="26"/>
  <c r="BW22" i="20"/>
  <c r="BW21" i="20"/>
  <c r="F36" i="59" l="1"/>
  <c r="E36" i="59" s="1"/>
  <c r="F93" i="58"/>
  <c r="E93" i="58" s="1"/>
  <c r="F96" i="58"/>
  <c r="E96" i="58" s="1"/>
  <c r="F211" i="58"/>
  <c r="E211" i="58" s="1"/>
  <c r="F217" i="58"/>
  <c r="E217" i="58" s="1"/>
  <c r="F288" i="58"/>
  <c r="E288" i="58" s="1"/>
  <c r="F295" i="58"/>
  <c r="E295" i="58" s="1"/>
  <c r="F318" i="58"/>
  <c r="E318" i="58" s="1"/>
  <c r="F365" i="58"/>
  <c r="E365" i="58" s="1"/>
  <c r="F18" i="59"/>
  <c r="E18" i="59" s="1"/>
  <c r="F24" i="59"/>
  <c r="E24" i="59" s="1"/>
  <c r="F79" i="59"/>
  <c r="E79" i="59" s="1"/>
  <c r="F101" i="58"/>
  <c r="E101" i="58" s="1"/>
  <c r="F121" i="58"/>
  <c r="E121" i="58" s="1"/>
  <c r="F129" i="58"/>
  <c r="E129" i="58" s="1"/>
  <c r="F136" i="58"/>
  <c r="E136" i="58" s="1"/>
  <c r="F148" i="58"/>
  <c r="E148" i="58" s="1"/>
  <c r="F185" i="58"/>
  <c r="E185" i="58" s="1"/>
  <c r="F229" i="58"/>
  <c r="E229" i="58" s="1"/>
  <c r="F239" i="58"/>
  <c r="E239" i="58" s="1"/>
  <c r="F287" i="58"/>
  <c r="E287" i="58" s="1"/>
  <c r="F319" i="58"/>
  <c r="E319" i="58" s="1"/>
  <c r="F339" i="58"/>
  <c r="E339" i="58" s="1"/>
  <c r="F38" i="59"/>
  <c r="E38" i="59" s="1"/>
  <c r="F57" i="59"/>
  <c r="E57" i="59" s="1"/>
  <c r="F95" i="59"/>
  <c r="E95" i="59" s="1"/>
  <c r="F10" i="58"/>
  <c r="E10" i="58" s="1"/>
  <c r="F12" i="58"/>
  <c r="E12" i="58" s="1"/>
  <c r="F16" i="58"/>
  <c r="E16" i="58" s="1"/>
  <c r="F31" i="58"/>
  <c r="E31" i="58" s="1"/>
  <c r="F34" i="58"/>
  <c r="E34" i="58" s="1"/>
  <c r="F38" i="58"/>
  <c r="E38" i="58" s="1"/>
  <c r="F42" i="58"/>
  <c r="E42" i="58" s="1"/>
  <c r="F88" i="58"/>
  <c r="E88" i="58" s="1"/>
  <c r="F103" i="58"/>
  <c r="E103" i="58" s="1"/>
  <c r="F126" i="58"/>
  <c r="E126" i="58" s="1"/>
  <c r="F174" i="58"/>
  <c r="E174" i="58" s="1"/>
  <c r="F182" i="58"/>
  <c r="E182" i="58" s="1"/>
  <c r="F188" i="58"/>
  <c r="E188" i="58" s="1"/>
  <c r="F192" i="58"/>
  <c r="E192" i="58" s="1"/>
  <c r="F203" i="58"/>
  <c r="E203" i="58" s="1"/>
  <c r="F209" i="58"/>
  <c r="E209" i="58" s="1"/>
  <c r="F224" i="58"/>
  <c r="E224" i="58" s="1"/>
  <c r="F245" i="58"/>
  <c r="E245" i="58" s="1"/>
  <c r="F246" i="58"/>
  <c r="E246" i="58" s="1"/>
  <c r="F253" i="58"/>
  <c r="E253" i="58" s="1"/>
  <c r="F259" i="58"/>
  <c r="E259" i="58" s="1"/>
  <c r="F262" i="58"/>
  <c r="E262" i="58" s="1"/>
  <c r="F269" i="58"/>
  <c r="E269" i="58" s="1"/>
  <c r="F277" i="58"/>
  <c r="E277" i="58" s="1"/>
  <c r="F282" i="58"/>
  <c r="E282" i="58" s="1"/>
  <c r="F291" i="58"/>
  <c r="E291" i="58" s="1"/>
  <c r="F322" i="58"/>
  <c r="E322" i="58" s="1"/>
  <c r="F327" i="58"/>
  <c r="E327" i="58" s="1"/>
  <c r="F359" i="58"/>
  <c r="E359" i="58" s="1"/>
  <c r="F374" i="58"/>
  <c r="E374" i="58" s="1"/>
  <c r="F6" i="59"/>
  <c r="E6" i="59" s="1"/>
  <c r="F8" i="59"/>
  <c r="E8" i="59" s="1"/>
  <c r="F26" i="59"/>
  <c r="E26" i="59" s="1"/>
  <c r="F75" i="59"/>
  <c r="E75" i="59" s="1"/>
  <c r="F77" i="59"/>
  <c r="E77" i="59" s="1"/>
  <c r="F82" i="59"/>
  <c r="E82" i="59" s="1"/>
  <c r="F70" i="59"/>
  <c r="E70" i="59" s="1"/>
  <c r="F140" i="58"/>
  <c r="E140" i="58" s="1"/>
  <c r="F195" i="58"/>
  <c r="E195" i="58" s="1"/>
  <c r="F240" i="58"/>
  <c r="E240" i="58" s="1"/>
  <c r="F264" i="58"/>
  <c r="E264" i="58" s="1"/>
  <c r="F334" i="58"/>
  <c r="E334" i="58" s="1"/>
  <c r="F376" i="58"/>
  <c r="E376" i="58" s="1"/>
  <c r="F10" i="59"/>
  <c r="E10" i="59" s="1"/>
  <c r="F31" i="59"/>
  <c r="E31" i="59" s="1"/>
  <c r="F33" i="59"/>
  <c r="E33" i="59" s="1"/>
  <c r="F65" i="59"/>
  <c r="E65" i="59" s="1"/>
  <c r="F67" i="59"/>
  <c r="E67" i="59" s="1"/>
  <c r="F72" i="59"/>
  <c r="E72" i="59" s="1"/>
  <c r="F88" i="59"/>
  <c r="E88" i="59" s="1"/>
  <c r="F17" i="58"/>
  <c r="E17" i="58" s="1"/>
  <c r="F23" i="58"/>
  <c r="E23" i="58" s="1"/>
  <c r="F24" i="58"/>
  <c r="E24" i="58" s="1"/>
  <c r="F82" i="58"/>
  <c r="E82" i="58" s="1"/>
  <c r="F111" i="58"/>
  <c r="E111" i="58" s="1"/>
  <c r="F149" i="58"/>
  <c r="E149" i="58" s="1"/>
  <c r="F183" i="58"/>
  <c r="E183" i="58" s="1"/>
  <c r="F189" i="58"/>
  <c r="E189" i="58" s="1"/>
  <c r="F193" i="58"/>
  <c r="E193" i="58" s="1"/>
  <c r="F227" i="58"/>
  <c r="E227" i="58" s="1"/>
  <c r="F234" i="58"/>
  <c r="E234" i="58" s="1"/>
  <c r="F244" i="58"/>
  <c r="E244" i="58" s="1"/>
  <c r="F252" i="58"/>
  <c r="E252" i="58" s="1"/>
  <c r="F254" i="58"/>
  <c r="E254" i="58" s="1"/>
  <c r="F257" i="58"/>
  <c r="E257" i="58" s="1"/>
  <c r="F258" i="58"/>
  <c r="E258" i="58" s="1"/>
  <c r="F261" i="58"/>
  <c r="E261" i="58" s="1"/>
  <c r="F293" i="58"/>
  <c r="E293" i="58" s="1"/>
  <c r="F302" i="58"/>
  <c r="E302" i="58" s="1"/>
  <c r="F308" i="58"/>
  <c r="E308" i="58" s="1"/>
  <c r="F313" i="58"/>
  <c r="E313" i="58" s="1"/>
  <c r="F324" i="58"/>
  <c r="E324" i="58" s="1"/>
  <c r="F325" i="58"/>
  <c r="E325" i="58" s="1"/>
  <c r="F329" i="58"/>
  <c r="E329" i="58" s="1"/>
  <c r="F343" i="58"/>
  <c r="E343" i="58" s="1"/>
  <c r="F364" i="58"/>
  <c r="E364" i="58" s="1"/>
  <c r="F12" i="59"/>
  <c r="E12" i="59" s="1"/>
  <c r="F19" i="59"/>
  <c r="E19" i="59" s="1"/>
  <c r="F32" i="59"/>
  <c r="E32" i="59" s="1"/>
  <c r="F41" i="59"/>
  <c r="E41" i="59" s="1"/>
  <c r="F43" i="59"/>
  <c r="E43" i="59" s="1"/>
  <c r="F47" i="59"/>
  <c r="E47" i="59" s="1"/>
  <c r="F59" i="59"/>
  <c r="E59" i="59" s="1"/>
  <c r="F66" i="59"/>
  <c r="E66" i="59" s="1"/>
  <c r="F89" i="59"/>
  <c r="E89" i="59" s="1"/>
  <c r="F28" i="58"/>
  <c r="E28" i="58" s="1"/>
  <c r="F91" i="58"/>
  <c r="E91" i="58" s="1"/>
  <c r="F99" i="58"/>
  <c r="E99" i="58" s="1"/>
  <c r="F107" i="58"/>
  <c r="E107" i="58" s="1"/>
  <c r="F123" i="58"/>
  <c r="E123" i="58" s="1"/>
  <c r="F138" i="58"/>
  <c r="E138" i="58" s="1"/>
  <c r="F143" i="58"/>
  <c r="E143" i="58" s="1"/>
  <c r="F186" i="58"/>
  <c r="E186" i="58" s="1"/>
  <c r="F199" i="58"/>
  <c r="E199" i="58" s="1"/>
  <c r="F216" i="58"/>
  <c r="E216" i="58" s="1"/>
  <c r="F231" i="58"/>
  <c r="E231" i="58" s="1"/>
  <c r="F232" i="58"/>
  <c r="E232" i="58" s="1"/>
  <c r="F238" i="58"/>
  <c r="E238" i="58" s="1"/>
  <c r="F265" i="58"/>
  <c r="E265" i="58" s="1"/>
  <c r="F266" i="58"/>
  <c r="E266" i="58" s="1"/>
  <c r="F286" i="58"/>
  <c r="E286" i="58" s="1"/>
  <c r="F296" i="58"/>
  <c r="E296" i="58" s="1"/>
  <c r="F298" i="58"/>
  <c r="E298" i="58" s="1"/>
  <c r="F317" i="58"/>
  <c r="E317" i="58" s="1"/>
  <c r="F335" i="58"/>
  <c r="E335" i="58" s="1"/>
  <c r="F337" i="58"/>
  <c r="E337" i="58" s="1"/>
  <c r="F338" i="58"/>
  <c r="E338" i="58" s="1"/>
  <c r="F340" i="58"/>
  <c r="E340" i="58" s="1"/>
  <c r="F341" i="58"/>
  <c r="E341" i="58" s="1"/>
  <c r="F346" i="58"/>
  <c r="E346" i="58" s="1"/>
  <c r="F354" i="58"/>
  <c r="E354" i="58" s="1"/>
  <c r="F363" i="58"/>
  <c r="E363" i="58" s="1"/>
  <c r="F373" i="58"/>
  <c r="E373" i="58" s="1"/>
  <c r="F7" i="59"/>
  <c r="E7" i="59" s="1"/>
  <c r="F14" i="59"/>
  <c r="E14" i="59" s="1"/>
  <c r="F16" i="59"/>
  <c r="E16" i="59" s="1"/>
  <c r="F21" i="59"/>
  <c r="E21" i="59" s="1"/>
  <c r="F27" i="59"/>
  <c r="E27" i="59" s="1"/>
  <c r="F35" i="59"/>
  <c r="E35" i="59" s="1"/>
  <c r="F42" i="59"/>
  <c r="E42" i="59" s="1"/>
  <c r="F51" i="59"/>
  <c r="E51" i="59" s="1"/>
  <c r="F60" i="59"/>
  <c r="E60" i="59" s="1"/>
  <c r="F69" i="59"/>
  <c r="E69" i="59" s="1"/>
  <c r="F76" i="59"/>
  <c r="E76" i="59" s="1"/>
  <c r="F84" i="59"/>
  <c r="E84" i="59" s="1"/>
  <c r="F87" i="59"/>
  <c r="E87" i="59" s="1"/>
  <c r="F91" i="59"/>
  <c r="E91" i="59" s="1"/>
  <c r="O40" i="27"/>
  <c r="Q40" i="27" s="1"/>
  <c r="O43" i="27"/>
  <c r="Q43" i="27" s="1"/>
  <c r="O42" i="27"/>
  <c r="Q42" i="27" s="1"/>
  <c r="O45" i="25"/>
  <c r="Q45" i="25" s="1"/>
  <c r="O45" i="22"/>
  <c r="Q45" i="22" s="1"/>
  <c r="O45" i="26"/>
  <c r="Q45" i="26" s="1"/>
  <c r="O41" i="25"/>
  <c r="Q41" i="25" s="1"/>
  <c r="O41" i="22"/>
  <c r="Q41" i="22" s="1"/>
  <c r="O41" i="26"/>
  <c r="Q41" i="26" s="1"/>
  <c r="O40" i="26"/>
  <c r="Q40" i="26" s="1"/>
  <c r="O40" i="22"/>
  <c r="Q40" i="22" s="1"/>
  <c r="O44" i="25"/>
  <c r="Q44" i="25" s="1"/>
  <c r="O44" i="26"/>
  <c r="Q44" i="26" s="1"/>
  <c r="O44" i="22"/>
  <c r="Q44" i="22" s="1"/>
  <c r="O43" i="22"/>
  <c r="Q43" i="22" s="1"/>
  <c r="O43" i="26"/>
  <c r="Q43" i="26" s="1"/>
  <c r="O42" i="22"/>
  <c r="Q42" i="22" s="1"/>
  <c r="O42" i="26"/>
  <c r="Q42" i="26" s="1"/>
  <c r="P33" i="20"/>
  <c r="R33" i="20" s="1"/>
  <c r="P35" i="20"/>
  <c r="R35" i="20" s="1"/>
  <c r="O40" i="25"/>
  <c r="Q40" i="25" s="1"/>
  <c r="O43" i="25"/>
  <c r="Q43" i="25" s="1"/>
  <c r="O42" i="25"/>
  <c r="Q42" i="25" s="1"/>
  <c r="P34" i="20"/>
  <c r="R34" i="20" s="1"/>
  <c r="BM28" i="46"/>
  <c r="BO28" i="46" s="1"/>
  <c r="BM44" i="46"/>
  <c r="BO44" i="46" s="1"/>
  <c r="AI43" i="20"/>
  <c r="N66" i="46"/>
  <c r="P66" i="46" s="1"/>
  <c r="AI45" i="26"/>
  <c r="AK45" i="26" s="1"/>
  <c r="AI45" i="24"/>
  <c r="AK45" i="24" s="1"/>
  <c r="O41" i="23"/>
  <c r="Q41" i="23" s="1"/>
  <c r="O41" i="57"/>
  <c r="Q41" i="57" s="1"/>
  <c r="O41" i="24"/>
  <c r="Q41" i="24" s="1"/>
  <c r="O45" i="57"/>
  <c r="Q45" i="57" s="1"/>
  <c r="O45" i="24"/>
  <c r="Q45" i="24" s="1"/>
  <c r="AI31" i="27"/>
  <c r="AK31" i="27" s="1"/>
  <c r="AI31" i="26"/>
  <c r="AK31" i="26" s="1"/>
  <c r="AG25" i="21"/>
  <c r="AI25" i="21" s="1"/>
  <c r="AI31" i="23"/>
  <c r="AK31" i="23" s="1"/>
  <c r="AI40" i="57"/>
  <c r="AK40" i="57" s="1"/>
  <c r="AI31" i="24"/>
  <c r="AK31" i="24" s="1"/>
  <c r="AI45" i="57"/>
  <c r="AK45" i="57" s="1"/>
  <c r="AI46" i="24"/>
  <c r="AK46" i="24" s="1"/>
  <c r="AG33" i="21"/>
  <c r="AI33" i="21" s="1"/>
  <c r="AI44" i="27"/>
  <c r="AK44" i="27" s="1"/>
  <c r="AI45" i="23"/>
  <c r="AK45" i="23" s="1"/>
  <c r="AI46" i="26"/>
  <c r="AK46" i="26" s="1"/>
  <c r="AI43" i="27"/>
  <c r="AK43" i="27" s="1"/>
  <c r="AI44" i="26"/>
  <c r="AK44" i="26" s="1"/>
  <c r="AI44" i="23"/>
  <c r="AK44" i="23" s="1"/>
  <c r="AG30" i="21"/>
  <c r="AI30" i="21" s="1"/>
  <c r="AI43" i="57"/>
  <c r="AK43" i="57" s="1"/>
  <c r="AI44" i="24"/>
  <c r="AK44" i="24" s="1"/>
  <c r="AI32" i="24"/>
  <c r="AK32" i="24" s="1"/>
  <c r="AI32" i="27"/>
  <c r="AK32" i="27" s="1"/>
  <c r="AI32" i="23"/>
  <c r="AK32" i="23" s="1"/>
  <c r="AG31" i="21"/>
  <c r="AI31" i="21" s="1"/>
  <c r="AI44" i="57"/>
  <c r="AK44" i="57" s="1"/>
  <c r="AI32" i="26"/>
  <c r="AK32" i="26" s="1"/>
  <c r="AI31" i="57"/>
  <c r="AK31" i="57" s="1"/>
  <c r="BD41" i="24"/>
  <c r="BF41" i="24" s="1"/>
  <c r="BD40" i="27"/>
  <c r="BF40" i="27" s="1"/>
  <c r="BD41" i="23"/>
  <c r="BF41" i="23" s="1"/>
  <c r="BD41" i="26"/>
  <c r="BF41" i="26" s="1"/>
  <c r="O40" i="57"/>
  <c r="Q40" i="57" s="1"/>
  <c r="O40" i="24"/>
  <c r="Q40" i="24" s="1"/>
  <c r="O44" i="23"/>
  <c r="Q44" i="23" s="1"/>
  <c r="O44" i="57"/>
  <c r="Q44" i="57" s="1"/>
  <c r="O44" i="24"/>
  <c r="Q44" i="24" s="1"/>
  <c r="BD30" i="27"/>
  <c r="BF30" i="27" s="1"/>
  <c r="AI28" i="57"/>
  <c r="AK28" i="57" s="1"/>
  <c r="BD30" i="26"/>
  <c r="BF30" i="26" s="1"/>
  <c r="BD30" i="24"/>
  <c r="BF30" i="24" s="1"/>
  <c r="BD30" i="23"/>
  <c r="BF30" i="23" s="1"/>
  <c r="AI46" i="57"/>
  <c r="AK46" i="57" s="1"/>
  <c r="AI47" i="24"/>
  <c r="AK47" i="24" s="1"/>
  <c r="AG34" i="21"/>
  <c r="AI34" i="21" s="1"/>
  <c r="AI45" i="27"/>
  <c r="AK45" i="27" s="1"/>
  <c r="AI46" i="23"/>
  <c r="AK46" i="23" s="1"/>
  <c r="AI47" i="26"/>
  <c r="AK47" i="26" s="1"/>
  <c r="AI30" i="57"/>
  <c r="AK30" i="57" s="1"/>
  <c r="BD32" i="27"/>
  <c r="BF32" i="27" s="1"/>
  <c r="BD32" i="24"/>
  <c r="BF32" i="24" s="1"/>
  <c r="BD32" i="23"/>
  <c r="BF32" i="23" s="1"/>
  <c r="BD32" i="26"/>
  <c r="BF32" i="26" s="1"/>
  <c r="AG27" i="21"/>
  <c r="AI27" i="21" s="1"/>
  <c r="AG28" i="21"/>
  <c r="AI28" i="21" s="1"/>
  <c r="AI41" i="57"/>
  <c r="AK41" i="57" s="1"/>
  <c r="AI41" i="26"/>
  <c r="AK41" i="26" s="1"/>
  <c r="AI41" i="24"/>
  <c r="AK41" i="24" s="1"/>
  <c r="AI40" i="27"/>
  <c r="AK40" i="27" s="1"/>
  <c r="AI41" i="23"/>
  <c r="AK41" i="23" s="1"/>
  <c r="BD31" i="26"/>
  <c r="BF31" i="26" s="1"/>
  <c r="AG26" i="21"/>
  <c r="AI26" i="21" s="1"/>
  <c r="AI29" i="57"/>
  <c r="AK29" i="57" s="1"/>
  <c r="BD31" i="27"/>
  <c r="BF31" i="27" s="1"/>
  <c r="BD31" i="24"/>
  <c r="BF31" i="24" s="1"/>
  <c r="BD31" i="23"/>
  <c r="BF31" i="23" s="1"/>
  <c r="AG24" i="21"/>
  <c r="AI24" i="21" s="1"/>
  <c r="AI30" i="26"/>
  <c r="AK30" i="26" s="1"/>
  <c r="AI30" i="24"/>
  <c r="AK30" i="24" s="1"/>
  <c r="AI39" i="57"/>
  <c r="AK39" i="57" s="1"/>
  <c r="AI30" i="27"/>
  <c r="AK30" i="27" s="1"/>
  <c r="AI30" i="23"/>
  <c r="AK30" i="23" s="1"/>
  <c r="BD33" i="22"/>
  <c r="BF33" i="22" s="1"/>
  <c r="BD33" i="23"/>
  <c r="BF33" i="23" s="1"/>
  <c r="AG32" i="21"/>
  <c r="AI32" i="21" s="1"/>
  <c r="AI43" i="24"/>
  <c r="AK43" i="24" s="1"/>
  <c r="AI42" i="27"/>
  <c r="AK42" i="27" s="1"/>
  <c r="AI43" i="26"/>
  <c r="AK43" i="26" s="1"/>
  <c r="AI43" i="23"/>
  <c r="AK43" i="23" s="1"/>
  <c r="AI42" i="24"/>
  <c r="AK42" i="24" s="1"/>
  <c r="AI42" i="23"/>
  <c r="AK42" i="23" s="1"/>
  <c r="AG29" i="21"/>
  <c r="AI29" i="21" s="1"/>
  <c r="AI42" i="57"/>
  <c r="AK42" i="57" s="1"/>
  <c r="AI41" i="27"/>
  <c r="AK41" i="27" s="1"/>
  <c r="AI42" i="26"/>
  <c r="AK42" i="26" s="1"/>
  <c r="O43" i="57"/>
  <c r="Q43" i="57" s="1"/>
  <c r="O43" i="24"/>
  <c r="Q43" i="24" s="1"/>
  <c r="O42" i="57"/>
  <c r="Q42" i="57" s="1"/>
  <c r="O42" i="24"/>
  <c r="Q42" i="24" s="1"/>
  <c r="AI44" i="25"/>
  <c r="AK44" i="25" s="1"/>
  <c r="N33" i="46"/>
  <c r="P33" i="46" s="1"/>
  <c r="O32" i="19"/>
  <c r="Q32" i="19" s="1"/>
  <c r="O32" i="47"/>
  <c r="Q32" i="47" s="1"/>
  <c r="O45" i="23"/>
  <c r="Q45" i="23" s="1"/>
  <c r="BD31" i="25"/>
  <c r="BF31" i="25" s="1"/>
  <c r="P30" i="45"/>
  <c r="R30" i="45" s="1"/>
  <c r="BD31" i="22"/>
  <c r="BF31" i="22" s="1"/>
  <c r="AI41" i="22"/>
  <c r="AK41" i="22" s="1"/>
  <c r="CL41" i="20"/>
  <c r="BB41" i="20"/>
  <c r="AE64" i="46"/>
  <c r="AG64" i="46" s="1"/>
  <c r="P41" i="45"/>
  <c r="R41" i="45" s="1"/>
  <c r="BU42" i="20"/>
  <c r="O30" i="19"/>
  <c r="Q30" i="19" s="1"/>
  <c r="O30" i="47"/>
  <c r="Q30" i="47" s="1"/>
  <c r="N29" i="46"/>
  <c r="P29" i="46" s="1"/>
  <c r="AI51" i="45"/>
  <c r="AK51" i="45" s="1"/>
  <c r="BB41" i="45"/>
  <c r="BD41" i="45" s="1"/>
  <c r="AI45" i="20"/>
  <c r="AI40" i="25"/>
  <c r="AK40" i="25" s="1"/>
  <c r="P44" i="20"/>
  <c r="N49" i="46"/>
  <c r="P49" i="46" s="1"/>
  <c r="BB29" i="45"/>
  <c r="BD29" i="45" s="1"/>
  <c r="BD30" i="22"/>
  <c r="BF30" i="22" s="1"/>
  <c r="P40" i="45"/>
  <c r="R40" i="45" s="1"/>
  <c r="P28" i="45"/>
  <c r="R28" i="45" s="1"/>
  <c r="BD30" i="25"/>
  <c r="BF30" i="25" s="1"/>
  <c r="AI49" i="45"/>
  <c r="AK49" i="45" s="1"/>
  <c r="N34" i="46"/>
  <c r="P34" i="46" s="1"/>
  <c r="AI46" i="25"/>
  <c r="AK46" i="25" s="1"/>
  <c r="AI46" i="22"/>
  <c r="AK46" i="22" s="1"/>
  <c r="BD32" i="25"/>
  <c r="BF32" i="25" s="1"/>
  <c r="P50" i="45"/>
  <c r="R50" i="45" s="1"/>
  <c r="BD32" i="22"/>
  <c r="BF32" i="22" s="1"/>
  <c r="AI29" i="45"/>
  <c r="AK29" i="45" s="1"/>
  <c r="AI30" i="25"/>
  <c r="AK30" i="25" s="1"/>
  <c r="P41" i="20"/>
  <c r="O29" i="19"/>
  <c r="Q29" i="19" s="1"/>
  <c r="O29" i="47"/>
  <c r="Q29" i="47" s="1"/>
  <c r="AV28" i="46"/>
  <c r="AX28" i="46" s="1"/>
  <c r="AV62" i="46"/>
  <c r="AX62" i="46" s="1"/>
  <c r="AI30" i="22"/>
  <c r="AK30" i="22" s="1"/>
  <c r="AI42" i="20"/>
  <c r="AV44" i="46"/>
  <c r="AX44" i="46" s="1"/>
  <c r="O33" i="19"/>
  <c r="Q33" i="19" s="1"/>
  <c r="O33" i="47"/>
  <c r="Q33" i="47" s="1"/>
  <c r="N32" i="46"/>
  <c r="P32" i="46" s="1"/>
  <c r="AI45" i="25"/>
  <c r="AK45" i="25" s="1"/>
  <c r="AI45" i="22"/>
  <c r="AK45" i="22" s="1"/>
  <c r="N69" i="46"/>
  <c r="P69" i="46" s="1"/>
  <c r="P39" i="45"/>
  <c r="R39" i="45" s="1"/>
  <c r="N65" i="46"/>
  <c r="P65" i="46" s="1"/>
  <c r="AI44" i="20"/>
  <c r="AH29" i="19"/>
  <c r="AJ29" i="19" s="1"/>
  <c r="AH29" i="47"/>
  <c r="AJ29" i="47" s="1"/>
  <c r="BB28" i="45"/>
  <c r="BD28" i="45" s="1"/>
  <c r="N47" i="46"/>
  <c r="P47" i="46" s="1"/>
  <c r="AI31" i="22"/>
  <c r="AK31" i="22" s="1"/>
  <c r="AI31" i="25"/>
  <c r="AK31" i="25" s="1"/>
  <c r="BB40" i="45"/>
  <c r="BD40" i="45" s="1"/>
  <c r="AI44" i="22"/>
  <c r="AK44" i="22" s="1"/>
  <c r="AE35" i="46"/>
  <c r="AG35" i="46" s="1"/>
  <c r="AE51" i="46"/>
  <c r="AG51" i="46" s="1"/>
  <c r="AI43" i="25"/>
  <c r="AK43" i="25" s="1"/>
  <c r="AE34" i="46"/>
  <c r="AG34" i="46" s="1"/>
  <c r="AE50" i="46"/>
  <c r="AG50" i="46" s="1"/>
  <c r="AI32" i="25"/>
  <c r="AK32" i="25" s="1"/>
  <c r="AV30" i="46"/>
  <c r="AX30" i="46" s="1"/>
  <c r="AI32" i="22"/>
  <c r="AK32" i="22" s="1"/>
  <c r="AV63" i="46"/>
  <c r="AX63" i="46" s="1"/>
  <c r="AV46" i="46"/>
  <c r="AX46" i="46" s="1"/>
  <c r="O31" i="19"/>
  <c r="Q31" i="19" s="1"/>
  <c r="O31" i="47"/>
  <c r="Q31" i="47" s="1"/>
  <c r="BD40" i="25"/>
  <c r="BF40" i="25" s="1"/>
  <c r="BD41" i="22"/>
  <c r="BF41" i="22" s="1"/>
  <c r="O40" i="23"/>
  <c r="Q40" i="23" s="1"/>
  <c r="AH30" i="19"/>
  <c r="AJ30" i="19" s="1"/>
  <c r="AH30" i="47"/>
  <c r="AJ30" i="47" s="1"/>
  <c r="P45" i="20"/>
  <c r="BB39" i="45"/>
  <c r="BD39" i="45" s="1"/>
  <c r="BB27" i="45"/>
  <c r="BD27" i="45" s="1"/>
  <c r="AV61" i="46"/>
  <c r="AX61" i="46" s="1"/>
  <c r="AV27" i="46"/>
  <c r="AX27" i="46" s="1"/>
  <c r="AE63" i="46"/>
  <c r="AG63" i="46" s="1"/>
  <c r="AI43" i="22"/>
  <c r="AK43" i="22" s="1"/>
  <c r="N67" i="46"/>
  <c r="P67" i="46" s="1"/>
  <c r="AI42" i="25"/>
  <c r="AK42" i="25" s="1"/>
  <c r="N28" i="46"/>
  <c r="P28" i="46" s="1"/>
  <c r="AI41" i="25"/>
  <c r="AK41" i="25" s="1"/>
  <c r="AI42" i="22"/>
  <c r="AK42" i="22" s="1"/>
  <c r="O43" i="23"/>
  <c r="Q43" i="23" s="1"/>
  <c r="O42" i="23"/>
  <c r="Q42" i="23" s="1"/>
  <c r="P42" i="20"/>
  <c r="AI41" i="20"/>
  <c r="F81" i="58"/>
  <c r="E81" i="58" s="1"/>
  <c r="F83" i="58"/>
  <c r="E83" i="58" s="1"/>
  <c r="F87" i="58"/>
  <c r="E87" i="58" s="1"/>
  <c r="F94" i="58"/>
  <c r="E94" i="58" s="1"/>
  <c r="F98" i="58"/>
  <c r="E98" i="58" s="1"/>
  <c r="F100" i="58"/>
  <c r="E100" i="58" s="1"/>
  <c r="F112" i="58"/>
  <c r="E112" i="58" s="1"/>
  <c r="F122" i="58"/>
  <c r="E122" i="58" s="1"/>
  <c r="F131" i="58"/>
  <c r="E131" i="58" s="1"/>
  <c r="F137" i="58"/>
  <c r="E137" i="58" s="1"/>
  <c r="F139" i="58"/>
  <c r="E139" i="58" s="1"/>
  <c r="F142" i="58"/>
  <c r="E142" i="58" s="1"/>
  <c r="F145" i="58"/>
  <c r="E145" i="58" s="1"/>
  <c r="F166" i="58"/>
  <c r="E166" i="58" s="1"/>
  <c r="F173" i="58"/>
  <c r="E173" i="58" s="1"/>
  <c r="F177" i="58"/>
  <c r="E177" i="58" s="1"/>
  <c r="F181" i="58"/>
  <c r="E181" i="58" s="1"/>
  <c r="F200" i="58"/>
  <c r="E200" i="58" s="1"/>
  <c r="F218" i="58"/>
  <c r="E218" i="58" s="1"/>
  <c r="F43" i="58"/>
  <c r="E43" i="58" s="1"/>
  <c r="F45" i="58"/>
  <c r="E45" i="58" s="1"/>
  <c r="F47" i="58"/>
  <c r="E47" i="58" s="1"/>
  <c r="F49" i="58"/>
  <c r="E49" i="58" s="1"/>
  <c r="F53" i="58"/>
  <c r="E53" i="58" s="1"/>
  <c r="F55" i="58"/>
  <c r="E55" i="58" s="1"/>
  <c r="F57" i="58"/>
  <c r="E57" i="58" s="1"/>
  <c r="F59" i="58"/>
  <c r="E59" i="58" s="1"/>
  <c r="F61" i="58"/>
  <c r="E61" i="58" s="1"/>
  <c r="F63" i="58"/>
  <c r="E63" i="58" s="1"/>
  <c r="F66" i="58"/>
  <c r="E66" i="58" s="1"/>
  <c r="F70" i="58"/>
  <c r="E70" i="58" s="1"/>
  <c r="F73" i="58"/>
  <c r="E73" i="58" s="1"/>
  <c r="F76" i="58"/>
  <c r="E76" i="58" s="1"/>
  <c r="F92" i="58"/>
  <c r="E92" i="58" s="1"/>
  <c r="F95" i="58"/>
  <c r="E95" i="58" s="1"/>
  <c r="F104" i="58"/>
  <c r="E104" i="58" s="1"/>
  <c r="F115" i="58"/>
  <c r="E115" i="58" s="1"/>
  <c r="F117" i="58"/>
  <c r="E117" i="58" s="1"/>
  <c r="F125" i="58"/>
  <c r="E125" i="58" s="1"/>
  <c r="F135" i="58"/>
  <c r="E135" i="58" s="1"/>
  <c r="F150" i="58"/>
  <c r="E150" i="58" s="1"/>
  <c r="F154" i="58"/>
  <c r="E154" i="58" s="1"/>
  <c r="F156" i="58"/>
  <c r="E156" i="58" s="1"/>
  <c r="F158" i="58"/>
  <c r="E158" i="58" s="1"/>
  <c r="F162" i="58"/>
  <c r="E162" i="58" s="1"/>
  <c r="F164" i="58"/>
  <c r="E164" i="58" s="1"/>
  <c r="F207" i="58"/>
  <c r="E207" i="58" s="1"/>
  <c r="F350" i="58"/>
  <c r="E350" i="58" s="1"/>
  <c r="F362" i="58"/>
  <c r="E362" i="58" s="1"/>
  <c r="F370" i="58"/>
  <c r="E370" i="58" s="1"/>
  <c r="F345" i="58"/>
  <c r="E345" i="58" s="1"/>
  <c r="F358" i="58"/>
  <c r="E358" i="58" s="1"/>
  <c r="F366" i="58"/>
  <c r="E366" i="58" s="1"/>
  <c r="F375" i="58"/>
  <c r="E375" i="58" s="1"/>
  <c r="F11" i="59"/>
  <c r="E11" i="59" s="1"/>
  <c r="F20" i="59"/>
  <c r="E20" i="59" s="1"/>
  <c r="F28" i="59"/>
  <c r="E28" i="59" s="1"/>
  <c r="F37" i="59"/>
  <c r="E37" i="59" s="1"/>
  <c r="F49" i="59"/>
  <c r="E49" i="59" s="1"/>
  <c r="F61" i="59"/>
  <c r="E61" i="59" s="1"/>
  <c r="F71" i="59"/>
  <c r="E71" i="59" s="1"/>
  <c r="F81" i="59"/>
  <c r="E81" i="59" s="1"/>
  <c r="F90" i="59"/>
  <c r="E90" i="5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deleted="1" background="1" saveData="1">
    <webPr sourceData="1" parsePre="1" consecutive="1" xl2000="1" htmlTables="1"/>
  </connection>
  <connection id="2" xr16:uid="{00000000-0015-0000-FFFF-FFFF02000000}" keepAlive="1" name="Query - Errors in data" description="Connection to the 'Errors in data' query in the workbook." type="5" refreshedVersion="0" background="1">
    <dbPr connection="Provider=Microsoft.Mashup.OleDb.1;Data Source=$Workbook$;Location=&quot;Errors in data&quot;" command="SELECT * FROM [Errors in data]"/>
  </connection>
</connections>
</file>

<file path=xl/sharedStrings.xml><?xml version="1.0" encoding="utf-8"?>
<sst xmlns="http://schemas.openxmlformats.org/spreadsheetml/2006/main" count="12725" uniqueCount="3103">
  <si>
    <t>Pengadministrasi Umum</t>
  </si>
  <si>
    <t>Bendahara Pengeluaran</t>
  </si>
  <si>
    <t>Bendahara Pengeluaran Pembantu</t>
  </si>
  <si>
    <t>Pengadministrasi Kerumahtanggaan</t>
  </si>
  <si>
    <t>Petugas Keamanan</t>
  </si>
  <si>
    <t>Bendahara Penerimaan</t>
  </si>
  <si>
    <t>Operator Mesin Cetak</t>
  </si>
  <si>
    <t>REKTOR</t>
  </si>
  <si>
    <t>Analis Data Pendidikan</t>
  </si>
  <si>
    <t>Pramu Sarana Pendidikan</t>
  </si>
  <si>
    <t>B</t>
  </si>
  <si>
    <t>Pengadministrasi Minat dan Penalaran Mahasiswa</t>
  </si>
  <si>
    <t>UNIT PELAKSANA TEKNIS</t>
  </si>
  <si>
    <t>Pramu kantor</t>
  </si>
  <si>
    <t>Caraka</t>
  </si>
  <si>
    <t>Pengemudi</t>
  </si>
  <si>
    <t>Pranata Humas</t>
  </si>
  <si>
    <t>Pranata Komputer</t>
  </si>
  <si>
    <t>Pengadministrasi Kemahasiswaan dan Alumni</t>
  </si>
  <si>
    <t>Pengadministrasi Sarana Pendidikan</t>
  </si>
  <si>
    <t>Pengadministrasi Pendidikan dan Evaluasi</t>
  </si>
  <si>
    <t>Pengadministrasi Layanan Kegiatan Kemahasiswaan</t>
  </si>
  <si>
    <t>Penata Usaha Pimpinan</t>
  </si>
  <si>
    <t>Penerima Tamu</t>
  </si>
  <si>
    <t>Teknisi Sarana dan Prasarana Kantor</t>
  </si>
  <si>
    <t>Pramu Wisma</t>
  </si>
  <si>
    <t>Pengadministrasi Kendaraan Dinas</t>
  </si>
  <si>
    <t>Penyusun Rancangan Peraturan Perundang-Undangan dan Pertimbangan Hukum</t>
  </si>
  <si>
    <t>Analis Kepegawaian</t>
  </si>
  <si>
    <t>Penyusun Laporan Keuangan</t>
  </si>
  <si>
    <t>Analis Pelaksanaan Program dan Anggaran</t>
  </si>
  <si>
    <t>Penyusun Program dan Anggaran</t>
  </si>
  <si>
    <t>Petugas Perpustakaan</t>
  </si>
  <si>
    <t>Pustakawan</t>
  </si>
  <si>
    <t>Pengolah Bahan Pustaka</t>
  </si>
  <si>
    <t>Pengelola Laman</t>
  </si>
  <si>
    <t>Pengelola Pustaka Elektronik</t>
  </si>
  <si>
    <t>Pranata Laboratorium Pendidikan</t>
  </si>
  <si>
    <t>Teknisi Laboratorium</t>
  </si>
  <si>
    <t>Pengelola Sistem Informasi Perguruan Tinggi</t>
  </si>
  <si>
    <t>Pramu Cetak</t>
  </si>
  <si>
    <t>Pengadministrasi Poliklinik</t>
  </si>
  <si>
    <t>Pengganda</t>
  </si>
  <si>
    <t>Pengadministrasi Belanja Pegawai</t>
  </si>
  <si>
    <t>Pramu Kantor</t>
  </si>
  <si>
    <t xml:space="preserve">PETA JABATAN </t>
  </si>
  <si>
    <t>KEPALA BAGIAN AKADEMIK</t>
  </si>
  <si>
    <t>KEPALA BAGIAN KEMAHASISWAAN</t>
  </si>
  <si>
    <t>KEPALA SUBBAGIAN SARANA AKADEMIK</t>
  </si>
  <si>
    <t>KEPALA BAGIAN INFORMASI</t>
  </si>
  <si>
    <t>KEPALA BAGIAN UHTP</t>
  </si>
  <si>
    <t>KEPALA BAGIAN KEPEGAWAIAN</t>
  </si>
  <si>
    <t>KEPALA BAGIAN KEUANGAN</t>
  </si>
  <si>
    <t>KEPALA BAGIAN PERENCANAAN</t>
  </si>
  <si>
    <t>KEPALA SUBBAGIAN RUMAH TANGGA</t>
  </si>
  <si>
    <t>KEPALA SUBBAGIAN TENAGA AKADEMIK</t>
  </si>
  <si>
    <t>KEPALA SUBBAGIAN NON PNBP</t>
  </si>
  <si>
    <t>KEPALA SUBBAGIAN PPA</t>
  </si>
  <si>
    <t>KEPALA SUBBAGIAN TENAGA ADMINISTRASI</t>
  </si>
  <si>
    <t>KEPALA SUBBAGIAN AKLAP</t>
  </si>
  <si>
    <t>KEPALA SUBBAGIAN EPPA</t>
  </si>
  <si>
    <t>KEPALA SUBBAGIAN TATA USAHA DAN KEARSIPAN</t>
  </si>
  <si>
    <t>KEPALA SUBBAGIAN PNBP</t>
  </si>
  <si>
    <t>KEPALA SUBBAGIAN HUKUM DAN TATALAKSANA</t>
  </si>
  <si>
    <t>SUBBAGIAN PERLENGKAPAN</t>
  </si>
  <si>
    <t>KEPALA BAGIAN TATA USAHA</t>
  </si>
  <si>
    <t>KEPALA SUBBAGIAN UMUM</t>
  </si>
  <si>
    <t>KEPALA SUBBAGIAN PROGRAM</t>
  </si>
  <si>
    <t>KEPALA SUBBAGIAN DATA &amp; INFORMASI</t>
  </si>
  <si>
    <t>KEPALA UPT PERPUSTAKAAN</t>
  </si>
  <si>
    <t>KEPALA UPT PUSKOM</t>
  </si>
  <si>
    <t>KEPALA UPT LKBH</t>
  </si>
  <si>
    <t>KEPALA UPT LBK</t>
  </si>
  <si>
    <t>KEPALA UPT LAYANAN KESEHATAN</t>
  </si>
  <si>
    <t>KEPALA SUBBAGIAN TU</t>
  </si>
  <si>
    <t>DIREKTUR</t>
  </si>
  <si>
    <t>ASISTEN DIREKTUR I</t>
  </si>
  <si>
    <t>ASISTEN DIREKTUR II</t>
  </si>
  <si>
    <t>KEPALA SUBBAGIAN TATA USAHA</t>
  </si>
  <si>
    <t>KEPALA SUBBAGIAN PENDIDIKAN</t>
  </si>
  <si>
    <t>KEPALA SUBBAGIAN UMUM PERLENGKAPAN DAN KEPEGAWAIAN</t>
  </si>
  <si>
    <t>KEPALA SUBBAGIAN KEMAHASISWAAN DAN ALUMNI</t>
  </si>
  <si>
    <t>KEPALA BIRO AKI</t>
  </si>
  <si>
    <t>KEPALA BIRO UPK</t>
  </si>
  <si>
    <t>UNIVERSITAS NEGERI YOGYAKARTA</t>
  </si>
  <si>
    <t>BIRO AKADEMIK, KEMAHASISWAAN, DAN INFORMASI</t>
  </si>
  <si>
    <t>BIRO UMUM, PERENCANAAN, DAN KEUANGAN</t>
  </si>
  <si>
    <t>LEMBAGA PENGEMBANGAN DAN PENJAMIN MUTU PENDIDIKAN</t>
  </si>
  <si>
    <t>LEMBAGA PENELITIAN DAN PENGABDIAN KEPADA MASYARAKAT</t>
  </si>
  <si>
    <t>PROGRAM PASCASARJANA</t>
  </si>
  <si>
    <t>FAKULTAS EKONOMI</t>
  </si>
  <si>
    <t>FAKULTAS TEKNIK</t>
  </si>
  <si>
    <t>DEKAN FT</t>
  </si>
  <si>
    <t>KEPALA LABORATORIUM/BENGKEL</t>
  </si>
  <si>
    <t>Nama Jabatan</t>
  </si>
  <si>
    <t>No</t>
  </si>
  <si>
    <t>Pengadministrasi Barang Milik Negara</t>
  </si>
  <si>
    <t>Pengelola Wisma</t>
  </si>
  <si>
    <t>Operator Telepon</t>
  </si>
  <si>
    <t>Arsiparis</t>
  </si>
  <si>
    <t>Pengelola Sistem Informasi Persuratan</t>
  </si>
  <si>
    <t>Pengadministrasi Persuratan</t>
  </si>
  <si>
    <t>FAKULTAS ILMU PENDIDIKAN</t>
  </si>
  <si>
    <t>DEKAN FIK</t>
  </si>
  <si>
    <t>KEPALA SUBBAGIAN KEUANGAN DAN AKUNTASI</t>
  </si>
  <si>
    <t>FAKULTAS MATEMATIKA DAN ILMU PEGETAHUAN ALAM</t>
  </si>
  <si>
    <t>DEKAN FMIPA</t>
  </si>
  <si>
    <t>DEKAN FBS</t>
  </si>
  <si>
    <t>FAKULTAS BAHASA DAN SENI</t>
  </si>
  <si>
    <t>FAKULTAS ILMU SOSIAL</t>
  </si>
  <si>
    <t>DEKAN FIS</t>
  </si>
  <si>
    <t>FAKULTAS ILMU KEOLAHRAGAAN</t>
  </si>
  <si>
    <t>KETUA LPPMP</t>
  </si>
  <si>
    <t>KETUA LPPM</t>
  </si>
  <si>
    <t>SEKRETARIS LPPMP</t>
  </si>
  <si>
    <t>SEKRETARIS LPPM</t>
  </si>
  <si>
    <t>KEPALA SUBBAGIAN AKADEMIK</t>
  </si>
  <si>
    <t>KEPALA SUBBAGIAN MINAT DAN PENALARAN MAHASISWA</t>
  </si>
  <si>
    <t>KEPALA SUBBAGIAN REGISTRASI DAN STATISTIK</t>
  </si>
  <si>
    <t>KEPALA SUBBAGIAN PELAYANAN KESEJAHTERAAN MAHASISWA</t>
  </si>
  <si>
    <t>KEPALA SUBBAGIAN LAYANAN INFORMASI KEMAHASISWAAN DAN ALUMNI</t>
  </si>
  <si>
    <t>KEPALA SUBBAGIAN INFORMASI NON AKADEMIK</t>
  </si>
  <si>
    <t>KEPALA SUBBAGIAN INFORMASI AKADEMIK</t>
  </si>
  <si>
    <t>DEKAN FIP</t>
  </si>
  <si>
    <t>Pengadministrasi Layanan Kesejahteraan Mahasiswa</t>
  </si>
  <si>
    <t>JC</t>
  </si>
  <si>
    <t>K</t>
  </si>
  <si>
    <t>+/-</t>
  </si>
  <si>
    <t>Pengembang Sistem Informasi</t>
  </si>
  <si>
    <t>Pengelola Infrastruktur Jaringan</t>
  </si>
  <si>
    <t>Pengadministrasi Layanan Bimbingan dan Konseling</t>
  </si>
  <si>
    <t>UNIT ORGANISASI</t>
  </si>
  <si>
    <t>KELAS JABATAN</t>
  </si>
  <si>
    <t>PEMANGKU JABATAN</t>
  </si>
  <si>
    <t>KETERANGAN</t>
  </si>
  <si>
    <t>ESELON III</t>
  </si>
  <si>
    <t>ESELON IV</t>
  </si>
  <si>
    <t>NAMA</t>
  </si>
  <si>
    <t>NIP</t>
  </si>
  <si>
    <t>GOLONGAN</t>
  </si>
  <si>
    <t>3a</t>
  </si>
  <si>
    <t>3b</t>
  </si>
  <si>
    <t>Keterangan:</t>
  </si>
  <si>
    <t>Job Class</t>
  </si>
  <si>
    <t>Bezzeting (Persedian pegawai/Pegawai yang ada sekarang)</t>
  </si>
  <si>
    <t>Kebutuhan (Kebutuhan pegawai untuk jabatan tersebut berdasarkan beban kerja)</t>
  </si>
  <si>
    <t>B - K (menghasilkan kelebihan/kekurangan pegawai)</t>
  </si>
  <si>
    <t>SUBBAGIAN KEUANGAN DAN AKUNTASI</t>
  </si>
  <si>
    <t>SUBBAGIAN UMUM PERLENGKAPAN DAN KEPEGAWAIAN</t>
  </si>
  <si>
    <t>SUBBAGIAN PENDIDIKAN</t>
  </si>
  <si>
    <t>SUBBAGIAN KEMAHASISWAAN DAN ALUMNI</t>
  </si>
  <si>
    <t>SUBBAGIAN UMUM</t>
  </si>
  <si>
    <t>SUBBAGIAN AKADEMIK DAN KEMAHASISWAAN</t>
  </si>
  <si>
    <t>DAFTAR NAMA JABATAN, KELAS JABATAN, DAN PEMANGKU JABATAN</t>
  </si>
  <si>
    <t>UNIT: UNIVERSITAS NEGERI YOGYAKARTA</t>
  </si>
  <si>
    <t>DI LINGKUNGAN KEMENTRIAN PENDIDIKAN DAN KEBUDAYAAN</t>
  </si>
  <si>
    <t>UPT PERPUSTAKAAN</t>
  </si>
  <si>
    <t>UPT LAYANAN KESEHATAN</t>
  </si>
  <si>
    <t>FAKULTAS MATEMATIKA DAN ILMU PENGETAHUAN ALAM</t>
  </si>
  <si>
    <t>Analis Kerjasama</t>
  </si>
  <si>
    <t>SUBBAGIAN MINAT DAN PENALARAN MAHASISWA</t>
  </si>
  <si>
    <t>Penyusun Program Minat dan Penalaran Mahasiswa</t>
  </si>
  <si>
    <t>SUBBAGIAN PELAYANAN KESEJAHTERAAN MAHASISWA</t>
  </si>
  <si>
    <t>SUBBAGIAN LAYANAN INFORMASI KEMAHASISWAAN DAN ALUMNI</t>
  </si>
  <si>
    <t>SUBBAGIAN INFORMASI NON AKADEMIK</t>
  </si>
  <si>
    <t>SUBBAGIAN INFORMASI AKADEMIK</t>
  </si>
  <si>
    <t>BIRO AKADEMIK KEMAHASISWAAN DAN INFORMASI</t>
  </si>
  <si>
    <t>SUBBAGIAN RUMAH TANGGA</t>
  </si>
  <si>
    <t>SUBBAGIAN HUKUM DAN TATALAKSANA</t>
  </si>
  <si>
    <t>Pengadministrasi Peraturan Perundang-Undangan</t>
  </si>
  <si>
    <t>Analis Organisasi dan Tata Laksana</t>
  </si>
  <si>
    <t xml:space="preserve"> BAGIAN KEPEGAWAIAN</t>
  </si>
  <si>
    <t>SUBBAGIAN TENAGA ADMINISTRASI</t>
  </si>
  <si>
    <t>Pemroses Mutasi Tenaga Kependidikan</t>
  </si>
  <si>
    <t>BIRO UMUM, PERENCANAAN DAN KEUANGAN</t>
  </si>
  <si>
    <t>Pengadministrasi Program dan Laporan</t>
  </si>
  <si>
    <t>Penyusun Program, Anggaran, dan Laporan</t>
  </si>
  <si>
    <t>JB</t>
  </si>
  <si>
    <t>Penata Arsip</t>
  </si>
  <si>
    <t>Dra. Sri Prambiastuti</t>
  </si>
  <si>
    <t>19590621 198503 2 001</t>
  </si>
  <si>
    <t>IV/b</t>
  </si>
  <si>
    <t>Sumardi, S.Pd.</t>
  </si>
  <si>
    <t>19620117 198703 1 003</t>
  </si>
  <si>
    <t>III/c</t>
  </si>
  <si>
    <t>Ardi Ariyanto, S.Pd.</t>
  </si>
  <si>
    <t>19710611 200810 1 001</t>
  </si>
  <si>
    <t>III/b</t>
  </si>
  <si>
    <t>Dra. Titik Ismawati</t>
  </si>
  <si>
    <t>19650228 199403 2 001</t>
  </si>
  <si>
    <t>III/d</t>
  </si>
  <si>
    <t>Drs. Wedho Chrisnarno</t>
  </si>
  <si>
    <t>19601211 198812 1 001</t>
  </si>
  <si>
    <t>IV/a</t>
  </si>
  <si>
    <t>Dra. Endang Rukmini Astuti</t>
  </si>
  <si>
    <t>19581122 198303 2 001</t>
  </si>
  <si>
    <t>Marsono, S.Kom.</t>
  </si>
  <si>
    <t>19620622 199002 1 001</t>
  </si>
  <si>
    <t>Agus Purwatma Winata, S.Pd.</t>
  </si>
  <si>
    <t>19600820 198503 1 003</t>
  </si>
  <si>
    <t>Maryoto, S.E.</t>
  </si>
  <si>
    <t>19600408 198610 1 001</t>
  </si>
  <si>
    <t>Joko Purwoko, S.T.</t>
  </si>
  <si>
    <t>19780407 200003 1 002</t>
  </si>
  <si>
    <t>Yulianto Subagyo, S.T.</t>
  </si>
  <si>
    <t>19770723 200003 1 005</t>
  </si>
  <si>
    <t>Gunawan Ariyantapa, S.T.</t>
  </si>
  <si>
    <t>19610622 198003 1 001</t>
  </si>
  <si>
    <t>Winarso, S.Pd.T.</t>
  </si>
  <si>
    <t>19771230 199903 1 001</t>
  </si>
  <si>
    <t>Supandi, S.IP.</t>
  </si>
  <si>
    <t>19710915 199302 1 001</t>
  </si>
  <si>
    <t>Rizka, S.H.</t>
  </si>
  <si>
    <t>19680129 200112 2 001</t>
  </si>
  <si>
    <t>Hardono, S.Pd.</t>
  </si>
  <si>
    <t>19590424 198103 1 001</t>
  </si>
  <si>
    <t>Rojiman, S.IP.</t>
  </si>
  <si>
    <t>19660425 198812 1 001</t>
  </si>
  <si>
    <t>Herri Purwanto, M.Pd.</t>
  </si>
  <si>
    <t>19710512 200112 1 001</t>
  </si>
  <si>
    <t>Marsidi, S.Pd.</t>
  </si>
  <si>
    <t>19670311 198703 1 001</t>
  </si>
  <si>
    <t>Marsudi Waliyono, S.E.</t>
  </si>
  <si>
    <t>19621005 198503 1 008</t>
  </si>
  <si>
    <t>Siti Asfan, S.E.</t>
  </si>
  <si>
    <t>19721229 200501 2 001</t>
  </si>
  <si>
    <t>Liliek Listyaningrum, S.E., M.Acc.</t>
  </si>
  <si>
    <t>19800918 200604 2 001</t>
  </si>
  <si>
    <t>Wisnu Sunarto, S.IP.</t>
  </si>
  <si>
    <t>19730121 199403 1 002</t>
  </si>
  <si>
    <t>Mugiyanto, S.IP.</t>
  </si>
  <si>
    <t>19640722 198803 1 001</t>
  </si>
  <si>
    <t>Sri Rejeki, S.E.</t>
  </si>
  <si>
    <t>19720724 200312 2 001</t>
  </si>
  <si>
    <t>Gomarus Heru Sutrisno, S.IP.</t>
  </si>
  <si>
    <t>19601011 198102 1 001</t>
  </si>
  <si>
    <t>Poni Pujiati, S.Si.</t>
  </si>
  <si>
    <t>19760915 199702 2 001</t>
  </si>
  <si>
    <t>Kusno Hidayat, S.Pd.</t>
  </si>
  <si>
    <t>19590202 198003 1 003</t>
  </si>
  <si>
    <t>Martutik, S.IP.</t>
  </si>
  <si>
    <t>19750110 199412 2 001</t>
  </si>
  <si>
    <t>Dra. Sri Ningsih</t>
  </si>
  <si>
    <t>19651110 199203 2 003</t>
  </si>
  <si>
    <t>Ganjar Triyono, S.Pd.</t>
  </si>
  <si>
    <t>19631025 198603 1 003</t>
  </si>
  <si>
    <t>Darsono, S.E.</t>
  </si>
  <si>
    <t>19641029 198603 1 001</t>
  </si>
  <si>
    <t>Sri Ayati, S.Pd.</t>
  </si>
  <si>
    <t>19581126 198003 2 001</t>
  </si>
  <si>
    <t>Agus Iswanto, S.E.</t>
  </si>
  <si>
    <t>19591226 198203 1 001</t>
  </si>
  <si>
    <t>Widi Santosa, S.E.</t>
  </si>
  <si>
    <t>19600229 199103 1 001</t>
  </si>
  <si>
    <t>Kristiyono, S.H.</t>
  </si>
  <si>
    <t>19691011 199003 1 004</t>
  </si>
  <si>
    <t>Istiyani Nuryati, S.Pd.</t>
  </si>
  <si>
    <t>19740328 200312 2 001</t>
  </si>
  <si>
    <t>Luluk Astini, S.IP.</t>
  </si>
  <si>
    <t>19620606 199203 2 001</t>
  </si>
  <si>
    <t>Sudaryono, S.Pd.</t>
  </si>
  <si>
    <t>19730901 200312 1 003</t>
  </si>
  <si>
    <t>Dra. Trina Wahjuni</t>
  </si>
  <si>
    <t>19690602 199403 2 002</t>
  </si>
  <si>
    <t>Raden Heri Widodo, S.E.</t>
  </si>
  <si>
    <t>19630414 198901 1 002</t>
  </si>
  <si>
    <t>Rohmad Harjanto, S.T.</t>
  </si>
  <si>
    <t>19710718 199903 1 002</t>
  </si>
  <si>
    <t>Siti Amironah, S.T.</t>
  </si>
  <si>
    <t>19690125 199903 2 001</t>
  </si>
  <si>
    <t>Supaya, S.Pd.</t>
  </si>
  <si>
    <t>19600506 198203 1 004</t>
  </si>
  <si>
    <t>Sarjono, M.M.</t>
  </si>
  <si>
    <t>19581205 197903 1 001</t>
  </si>
  <si>
    <t>Rr. Eny Kuswandari, S.T.</t>
  </si>
  <si>
    <t>19741023 199903 2 002</t>
  </si>
  <si>
    <t>Eko Marsono, S.T.</t>
  </si>
  <si>
    <t>19750304 200710 1 001</t>
  </si>
  <si>
    <t>Yuyun Farida, M.Biotech.</t>
  </si>
  <si>
    <t>19750604 199803 2 002</t>
  </si>
  <si>
    <t>Sujarno, S.H.</t>
  </si>
  <si>
    <t>19600911 198003 1 001</t>
  </si>
  <si>
    <t>Mudaqir, S.IP.</t>
  </si>
  <si>
    <t>19740629 199403 1 001</t>
  </si>
  <si>
    <t>Sudimin, S.Pd.</t>
  </si>
  <si>
    <t>19640827 198703 1 001</t>
  </si>
  <si>
    <t>Sugeng Tri Wuryanto, S.Pd.</t>
  </si>
  <si>
    <t>19740818 200810 1 001</t>
  </si>
  <si>
    <t>Indun Probo Utami, S.E.</t>
  </si>
  <si>
    <t>19670704 199312 2 001</t>
  </si>
  <si>
    <t>Drs. Harjoko Insan Kamil</t>
  </si>
  <si>
    <t>19581103 198803 1 001</t>
  </si>
  <si>
    <t>Endang Prihatini, M.Hum.</t>
  </si>
  <si>
    <t>19591106 198403 2 002</t>
  </si>
  <si>
    <t>Sumiyati, S.Pd.</t>
  </si>
  <si>
    <t>19590526 198003 2 002</t>
  </si>
  <si>
    <t>Tri Hariyanto, S.E.</t>
  </si>
  <si>
    <t>19650522 198812 1 001</t>
  </si>
  <si>
    <t>Drs. Eka Purwana</t>
  </si>
  <si>
    <t>19600905 198812 1 001</t>
  </si>
  <si>
    <t>Drs. Mujino</t>
  </si>
  <si>
    <t>19630822 198203 1 001</t>
  </si>
  <si>
    <t>Drs. Mujiran</t>
  </si>
  <si>
    <t>19590201 198603 1 004</t>
  </si>
  <si>
    <t>Prijana, S.Pd.</t>
  </si>
  <si>
    <t>19610107 198111 1 001</t>
  </si>
  <si>
    <t>Dra. Sari Puspita</t>
  </si>
  <si>
    <t>19630912 198812 2 001</t>
  </si>
  <si>
    <t>Hening Harjanti, S.Pd.</t>
  </si>
  <si>
    <t>19670422 199103 2 002</t>
  </si>
  <si>
    <t>Yudi Sutama, M.Pd.</t>
  </si>
  <si>
    <t>19620610 198601 1 001</t>
  </si>
  <si>
    <t>Djoko Martono, S.E.</t>
  </si>
  <si>
    <t>19610601 198303 1 001</t>
  </si>
  <si>
    <t>Panut Sumardi, S.Pd.</t>
  </si>
  <si>
    <t>19660531 198703 1 001</t>
  </si>
  <si>
    <t>Sutiyem, S.Si.</t>
  </si>
  <si>
    <t>19760522 199903 2 001</t>
  </si>
  <si>
    <t>Tien Kartika Komara Dewi, A.Md.</t>
  </si>
  <si>
    <t>19710428 199403 2 001</t>
  </si>
  <si>
    <t>Drs. Budi Sulistiya</t>
  </si>
  <si>
    <t>19620309 198102 1 001</t>
  </si>
  <si>
    <t>Tuwuh Lestari, S.IP.</t>
  </si>
  <si>
    <t>19591026 198203 2 001</t>
  </si>
  <si>
    <t>Dra. Rr. Kumala Sri Wahyu Gahara</t>
  </si>
  <si>
    <t>19660427 199303 2 001</t>
  </si>
  <si>
    <t>19740802 199803 1 001</t>
  </si>
  <si>
    <t>19600406 198303 1 003</t>
  </si>
  <si>
    <t>19590314 198003 1 002</t>
  </si>
  <si>
    <t>19630115 198303 1 004</t>
  </si>
  <si>
    <t>19670417 198703 1 001</t>
  </si>
  <si>
    <t>19661104 198703 1 001</t>
  </si>
  <si>
    <t>19620515 198710 1 001</t>
  </si>
  <si>
    <t>19610114 198303 1 004</t>
  </si>
  <si>
    <t>19630904 198403 1 001</t>
  </si>
  <si>
    <t>19650905 198703 1 001</t>
  </si>
  <si>
    <t>19691030 199002 1 001</t>
  </si>
  <si>
    <t>19580622 199002 1 001</t>
  </si>
  <si>
    <t>19590506 199103 1 001</t>
  </si>
  <si>
    <t>19660713 199103 1 001</t>
  </si>
  <si>
    <t>19620401 199703 1 001</t>
  </si>
  <si>
    <t>II/d</t>
  </si>
  <si>
    <t>19720615 200112 1 001</t>
  </si>
  <si>
    <t>II/c</t>
  </si>
  <si>
    <t>19610214 199103 1 001</t>
  </si>
  <si>
    <t>19600908 198503 2 002</t>
  </si>
  <si>
    <t>19640404 198703 2 001</t>
  </si>
  <si>
    <t>19650526 198703 2 001</t>
  </si>
  <si>
    <t>19590407 199303 2 001</t>
  </si>
  <si>
    <t>19650420 199403 2 001</t>
  </si>
  <si>
    <t>III/a</t>
  </si>
  <si>
    <t>19610624 198303 1 004</t>
  </si>
  <si>
    <t>19641227 198603 2 002</t>
  </si>
  <si>
    <t>19670115 199203 1 002</t>
  </si>
  <si>
    <t>19610114 198102 1 001</t>
  </si>
  <si>
    <t>19700409 199002 1 001</t>
  </si>
  <si>
    <t>19620701 198102 1 002</t>
  </si>
  <si>
    <t>II/a</t>
  </si>
  <si>
    <t>19610709 198103 1 001</t>
  </si>
  <si>
    <t>19600507 200604 1 002</t>
  </si>
  <si>
    <t>I/d</t>
  </si>
  <si>
    <t>19621108 200604 1 006</t>
  </si>
  <si>
    <t>19790821 200710 1 001</t>
  </si>
  <si>
    <t>19580801 198103 1 003</t>
  </si>
  <si>
    <t>19600815 198503 1 004</t>
  </si>
  <si>
    <t>19840826 201012 2 002</t>
  </si>
  <si>
    <t>19600505 198102 1 006</t>
  </si>
  <si>
    <t>19671205 200604 1 001</t>
  </si>
  <si>
    <t>II/b</t>
  </si>
  <si>
    <t>19700615 200701 1 002</t>
  </si>
  <si>
    <t>19661119 199003 1 001</t>
  </si>
  <si>
    <t>19831122 200801 1 004</t>
  </si>
  <si>
    <t>19800709 200501 2 002</t>
  </si>
  <si>
    <t>19600210 198102 1 001</t>
  </si>
  <si>
    <t>19701216 200212 1 001</t>
  </si>
  <si>
    <t>19680103 198903 1 002</t>
  </si>
  <si>
    <t>19751106 200003 1 001</t>
  </si>
  <si>
    <t>19661014 200112 1 001</t>
  </si>
  <si>
    <t>19770204 200810 1 001</t>
  </si>
  <si>
    <t>19710817 200710 1 001</t>
  </si>
  <si>
    <t>19721029 200502 2 002</t>
  </si>
  <si>
    <t>19770401 200710 1 001</t>
  </si>
  <si>
    <t>19620227 198203 1 002</t>
  </si>
  <si>
    <t>19611205 198803 1 001</t>
  </si>
  <si>
    <t>19631012 200701 1 001</t>
  </si>
  <si>
    <t>19640523 198403 1 001</t>
  </si>
  <si>
    <t>19660108 200604 1 001</t>
  </si>
  <si>
    <t>19730304 200810 1 001</t>
  </si>
  <si>
    <t>19730111 200810 1 001</t>
  </si>
  <si>
    <t>19600303 199003 1 001</t>
  </si>
  <si>
    <t>19680704 199002 1 001</t>
  </si>
  <si>
    <t>19801104 200810 1 001</t>
  </si>
  <si>
    <t>19680222 198903 2 002</t>
  </si>
  <si>
    <t>19651208 200502 1 004</t>
  </si>
  <si>
    <t>19630110 200604 1 001</t>
  </si>
  <si>
    <t>19630508 198903 2 001</t>
  </si>
  <si>
    <t>19790907 200910 1 001</t>
  </si>
  <si>
    <t>19641120 198710 1 001</t>
  </si>
  <si>
    <t>19580506 197903 1 002</t>
  </si>
  <si>
    <t>19590826 198111 2 001</t>
  </si>
  <si>
    <t>19690513 200012 2 001</t>
  </si>
  <si>
    <t>19590120 198003 1 003</t>
  </si>
  <si>
    <t>Pustakawan Utama</t>
  </si>
  <si>
    <t>Pustakawan Madya</t>
  </si>
  <si>
    <t>Pustakawan Muda</t>
  </si>
  <si>
    <t>Pustakawan Pertama</t>
  </si>
  <si>
    <t>Pustakawan Penyelia</t>
  </si>
  <si>
    <t>Pustakawan Pelaksana Lanjutan</t>
  </si>
  <si>
    <t>Pustakawan Pelaksana</t>
  </si>
  <si>
    <t>19640715 198503 1 001</t>
  </si>
  <si>
    <t>19600808 198503 1 006</t>
  </si>
  <si>
    <t>19590505 198703 2 001</t>
  </si>
  <si>
    <t>19760909 200501 2 002</t>
  </si>
  <si>
    <t>19651104 198602 1 001</t>
  </si>
  <si>
    <t>19590505 198102 1 001</t>
  </si>
  <si>
    <t>19620114 198202 1 001</t>
  </si>
  <si>
    <t>19761014 199903 1 002</t>
  </si>
  <si>
    <t>19640310 200701 1 001</t>
  </si>
  <si>
    <t>I/b</t>
  </si>
  <si>
    <t>19741116 200810 1 001</t>
  </si>
  <si>
    <t>19620225 200604 1 001</t>
  </si>
  <si>
    <t>19590102 198103 1 005</t>
  </si>
  <si>
    <t>19710512 200501 1 002</t>
  </si>
  <si>
    <t>19590403 198102 1 002</t>
  </si>
  <si>
    <t>19750313 200710 1 001</t>
  </si>
  <si>
    <t>19730313 200502 2 004</t>
  </si>
  <si>
    <t>19600519 198011 2 001</t>
  </si>
  <si>
    <t>19640317 199503 2 002</t>
  </si>
  <si>
    <t>19711106 199211 2 001</t>
  </si>
  <si>
    <t>19710724 200701 1 001</t>
  </si>
  <si>
    <t>19640304 200604 1 003</t>
  </si>
  <si>
    <t>19640104 198303 1 001</t>
  </si>
  <si>
    <t>19690714 200604 1 001</t>
  </si>
  <si>
    <t>19780623 200710 1 001</t>
  </si>
  <si>
    <t>19700628 200701 1 002</t>
  </si>
  <si>
    <t>19670616 200701 1 001</t>
  </si>
  <si>
    <t>19700716 200710 1 001</t>
  </si>
  <si>
    <t>19740831 200910 1 002</t>
  </si>
  <si>
    <t>19660830 200501 1 001</t>
  </si>
  <si>
    <t>19651112 198601 1 001</t>
  </si>
  <si>
    <t>19660222 198703 1 001</t>
  </si>
  <si>
    <t>19580515 198102 1 001</t>
  </si>
  <si>
    <t>19581214 197903 2 002</t>
  </si>
  <si>
    <t>19590523 198102 2 002</t>
  </si>
  <si>
    <t>19750112 200810 1 001</t>
  </si>
  <si>
    <t>19840105 200801 1 002</t>
  </si>
  <si>
    <t>19760827 200710 1 002</t>
  </si>
  <si>
    <t>19760518 200701 1 001</t>
  </si>
  <si>
    <t>19670517 200810 2 001</t>
  </si>
  <si>
    <t>19721123 200810 2 001</t>
  </si>
  <si>
    <t>19640927 198703 1 001</t>
  </si>
  <si>
    <t>19610826 199303 2 001</t>
  </si>
  <si>
    <t>19870928 201012 1 006</t>
  </si>
  <si>
    <t>19690807 200501 2 001</t>
  </si>
  <si>
    <t>19721216 200701 1 001</t>
  </si>
  <si>
    <t>19581109 198603 1 002</t>
  </si>
  <si>
    <t>19601113 200604 1 010</t>
  </si>
  <si>
    <t>19660502 200312 1 001</t>
  </si>
  <si>
    <t>19691218 200701 1 001</t>
  </si>
  <si>
    <t>19590817 198003 2 004</t>
  </si>
  <si>
    <t>19600608 198003 2 001</t>
  </si>
  <si>
    <t>19581231 198603 1 018</t>
  </si>
  <si>
    <t>19700612 200701 1 002</t>
  </si>
  <si>
    <t>19691230 200604 1 001</t>
  </si>
  <si>
    <t>19640206 200112 1 001</t>
  </si>
  <si>
    <t>19661218 200112 1 001</t>
  </si>
  <si>
    <t>19650627 200604 1 001</t>
  </si>
  <si>
    <t>19670310 198701 2 001</t>
  </si>
  <si>
    <t>19810112 200810 2 001</t>
  </si>
  <si>
    <t>19700302 200910 2 001</t>
  </si>
  <si>
    <t>19631102 198601 1 001</t>
  </si>
  <si>
    <t>19770317 199903 1 004</t>
  </si>
  <si>
    <t>19780601 200501 2 018</t>
  </si>
  <si>
    <t>19661107 199203 1 001</t>
  </si>
  <si>
    <t>19680914 198812 1 001</t>
  </si>
  <si>
    <t>19611106 200604 1 001</t>
  </si>
  <si>
    <t>19611025 198203 2 002</t>
  </si>
  <si>
    <t>I/c</t>
  </si>
  <si>
    <t>19780119 200501 1 001</t>
  </si>
  <si>
    <t>19610521 198102 1 002</t>
  </si>
  <si>
    <t>19761201 200710 2 001</t>
  </si>
  <si>
    <t>19631120 199103 1 001</t>
  </si>
  <si>
    <t>19580712 198203 1 008</t>
  </si>
  <si>
    <t>19771204 200810 1 001</t>
  </si>
  <si>
    <t>19750603 200810 1 002</t>
  </si>
  <si>
    <t>19840303 200801 2 005</t>
  </si>
  <si>
    <t>19680319 200604 1 001</t>
  </si>
  <si>
    <t>19670629 200604 1 001</t>
  </si>
  <si>
    <t>19590912 198103 1 002</t>
  </si>
  <si>
    <t>19620726 198503 1 001</t>
  </si>
  <si>
    <t>19811016 201012 1 002</t>
  </si>
  <si>
    <t>19801020 200003 1 002</t>
  </si>
  <si>
    <t>19701017 200112 2 001</t>
  </si>
  <si>
    <t>19591209 198403 1 002</t>
  </si>
  <si>
    <t>19701129 200112 1 001</t>
  </si>
  <si>
    <t>Pranata Laboratorium Pendidikan Muda</t>
  </si>
  <si>
    <t>Pranata Laboratorium Pendidikan Penyelia</t>
  </si>
  <si>
    <t>19600925 198003 1 001</t>
  </si>
  <si>
    <t>Pranata Laboratorium Pendidikan Pelaksana Lanjutan</t>
  </si>
  <si>
    <t>Pranata Laboratorium Pendidikan Pelaksana</t>
  </si>
  <si>
    <t>19740701 200810 1 001</t>
  </si>
  <si>
    <t>19710414 199803 2 001</t>
  </si>
  <si>
    <t>19690201 200701 2 001</t>
  </si>
  <si>
    <t>19640915 198403 2 002</t>
  </si>
  <si>
    <t>19590306 198102 1 001</t>
  </si>
  <si>
    <t>19710616 199903 1 002</t>
  </si>
  <si>
    <t>19681128 198903 2 002</t>
  </si>
  <si>
    <t>19810705 200810 1 001</t>
  </si>
  <si>
    <t>19670718 200604 1 001</t>
  </si>
  <si>
    <t>19790603 200812 1 001</t>
  </si>
  <si>
    <t>19850828 200912 1 002</t>
  </si>
  <si>
    <t>19830323 200812 2 001</t>
  </si>
  <si>
    <t>19730630 200502 1 002</t>
  </si>
  <si>
    <t>19710618 199412 2 001</t>
  </si>
  <si>
    <t>19650819 200604 1 001</t>
  </si>
  <si>
    <t>19610630 200604 1 001</t>
  </si>
  <si>
    <t>19590818 198103 1 025</t>
  </si>
  <si>
    <t>19691110 199903 1 002</t>
  </si>
  <si>
    <t>19640418 200604 2 001</t>
  </si>
  <si>
    <t>19721110 200701 1 003</t>
  </si>
  <si>
    <t>19670909 200810 1 002</t>
  </si>
  <si>
    <t>19630303 198503 1 008</t>
  </si>
  <si>
    <t>19720918 200710 1 002</t>
  </si>
  <si>
    <t>19690711 199103 2 002</t>
  </si>
  <si>
    <t>19640305 198602 1 001</t>
  </si>
  <si>
    <t>19670706 200112 2 001</t>
  </si>
  <si>
    <t>19721226 200701 1 002</t>
  </si>
  <si>
    <t>19610621 200604 1 001</t>
  </si>
  <si>
    <t>19690624 200710 1 001</t>
  </si>
  <si>
    <t>19611113 198803 1 001</t>
  </si>
  <si>
    <t>19660831 200003 2 001</t>
  </si>
  <si>
    <t>19691118 199703 2 002</t>
  </si>
  <si>
    <t>19670109 200604 2 002</t>
  </si>
  <si>
    <t>19600410 198703 2 002</t>
  </si>
  <si>
    <t>19680209 198603 2 001</t>
  </si>
  <si>
    <t>19660808 200112 1 001</t>
  </si>
  <si>
    <t>19580204 198903 1 003</t>
  </si>
  <si>
    <t>19671130 199303 1 004</t>
  </si>
  <si>
    <t>19650921 200112 1 001</t>
  </si>
  <si>
    <t>19730205 200701 1 002</t>
  </si>
  <si>
    <t>19650406 200701 1 001</t>
  </si>
  <si>
    <t>19580525 197903 1 002</t>
  </si>
  <si>
    <t>19700222 200701 1 001</t>
  </si>
  <si>
    <t>19641125 198503 1 006</t>
  </si>
  <si>
    <t>19590321 198102 1 004</t>
  </si>
  <si>
    <t>19760209 200003 2 001</t>
  </si>
  <si>
    <t>19620424 200604 1 001</t>
  </si>
  <si>
    <t>19591113 197903 1 001</t>
  </si>
  <si>
    <t>19700803 200501 1 001</t>
  </si>
  <si>
    <t>19580122 197803 2 001</t>
  </si>
  <si>
    <t>19580408 198103 2 001</t>
  </si>
  <si>
    <t>19660417 198601 1 001</t>
  </si>
  <si>
    <t>19650606 198601 1 001</t>
  </si>
  <si>
    <t>19621018 200604 1 001</t>
  </si>
  <si>
    <t>19760306 199803 2 001</t>
  </si>
  <si>
    <t>19890331 201012 1 005</t>
  </si>
  <si>
    <t>Arsiparis Pelaksana</t>
  </si>
  <si>
    <t>Pranata Humas Muda</t>
  </si>
  <si>
    <t>19730109 199903 1 001</t>
  </si>
  <si>
    <t>19640922 198601 1 001</t>
  </si>
  <si>
    <t>19710528 199203 2 001</t>
  </si>
  <si>
    <t>19680914 199403 2 003</t>
  </si>
  <si>
    <t>19640518 199303 1 001</t>
  </si>
  <si>
    <t>19681212 200701 1 002</t>
  </si>
  <si>
    <t>19610220 198703 1 001</t>
  </si>
  <si>
    <t>19590831 198102 1 001</t>
  </si>
  <si>
    <t>19580930 198111 1 001</t>
  </si>
  <si>
    <t>19610306 198602 1 001</t>
  </si>
  <si>
    <t>19690929 200012 1 001</t>
  </si>
  <si>
    <t>19690604 200701 1 003</t>
  </si>
  <si>
    <t>19731117 200701 2 001</t>
  </si>
  <si>
    <t>19840315 200912 1 003</t>
  </si>
  <si>
    <t>SUBBAGIAN TATA USAHA DAN KEARSIPAN</t>
  </si>
  <si>
    <t>Sukardi, S.IP.</t>
  </si>
  <si>
    <t>19580911 198102 1 002</t>
  </si>
  <si>
    <t>19670916 199003 2 002</t>
  </si>
  <si>
    <t>19730215 199903 2 002</t>
  </si>
  <si>
    <t>19700227 200502 2 004</t>
  </si>
  <si>
    <t>19680818 200604 1 001</t>
  </si>
  <si>
    <t>19680423 198903 1 003</t>
  </si>
  <si>
    <t>19700827 200312 2 001</t>
  </si>
  <si>
    <t>19590323 198112 1 001</t>
  </si>
  <si>
    <t>19650522 200212 1 001</t>
  </si>
  <si>
    <t>19700103 200701 1 002</t>
  </si>
  <si>
    <t>19710109 200701 1 002</t>
  </si>
  <si>
    <t>19810323 200910 1 001</t>
  </si>
  <si>
    <t>19660705 200701 1 001</t>
  </si>
  <si>
    <t>19780210 200910 1 003</t>
  </si>
  <si>
    <t>19610106 200604 1 001</t>
  </si>
  <si>
    <t>19650623 200701 1 001</t>
  </si>
  <si>
    <t>19671217 199412 1 001</t>
  </si>
  <si>
    <t>19741016 200604 1 001</t>
  </si>
  <si>
    <t>19740223 200710 1 001</t>
  </si>
  <si>
    <t>19870728 201012 1 006</t>
  </si>
  <si>
    <t>19590206 198003 2 002</t>
  </si>
  <si>
    <t>19741115 200910 1 002</t>
  </si>
  <si>
    <t>19640801 198703 1 002</t>
  </si>
  <si>
    <t>19590106 198102 1 002</t>
  </si>
  <si>
    <t>19580220 197903 1 003</t>
  </si>
  <si>
    <t>19720627 200701 1 001</t>
  </si>
  <si>
    <t>19620913 198102 1 001</t>
  </si>
  <si>
    <t>19590817 198303 1 004</t>
  </si>
  <si>
    <t>19770223 200701 1 001</t>
  </si>
  <si>
    <t>19701202 199303 2 001</t>
  </si>
  <si>
    <t>19620108 198112 1 001</t>
  </si>
  <si>
    <t>19650311 200502 1 001</t>
  </si>
  <si>
    <t>19810813 200910 2 002</t>
  </si>
  <si>
    <t>19810520 200501 2 002</t>
  </si>
  <si>
    <t>19720808 200810 1 001</t>
  </si>
  <si>
    <t>19700411 200701 1 001</t>
  </si>
  <si>
    <t>19780413 200910 1 002</t>
  </si>
  <si>
    <t>19751014 200910 1 001</t>
  </si>
  <si>
    <t>19630205 200112 1 001</t>
  </si>
  <si>
    <t>19621013 198710 1 001</t>
  </si>
  <si>
    <t>19710411 200810 1 001</t>
  </si>
  <si>
    <t>19630419 200112 1 001</t>
  </si>
  <si>
    <t>19760701 200810 1 002</t>
  </si>
  <si>
    <t>19750811 200910 1 001</t>
  </si>
  <si>
    <t>19710505 200810 1 003</t>
  </si>
  <si>
    <t>19710818 200701 1 001</t>
  </si>
  <si>
    <t>19600819 198003 1 001</t>
  </si>
  <si>
    <t>19721225 200810 1 001</t>
  </si>
  <si>
    <t>19590118 198710 1 002</t>
  </si>
  <si>
    <t>19650908 198703 1 001</t>
  </si>
  <si>
    <t>19670713 200112 1 001</t>
  </si>
  <si>
    <t>19670105 200604 1 003</t>
  </si>
  <si>
    <t>19631111 200701 1 001</t>
  </si>
  <si>
    <t>19640305 198903 1 002</t>
  </si>
  <si>
    <t>19840911 200604 1 003</t>
  </si>
  <si>
    <t>19861126 201012 1 004</t>
  </si>
  <si>
    <t>19650927 198609 2 001</t>
  </si>
  <si>
    <t>19620206 198803 1 002</t>
  </si>
  <si>
    <t>19661002 198703 1 001</t>
  </si>
  <si>
    <t>19550628 198601 2 001</t>
  </si>
  <si>
    <t>19650504 198703 1 002</t>
  </si>
  <si>
    <t>19771029 200112 2 001</t>
  </si>
  <si>
    <t>19781212 200112 2 001</t>
  </si>
  <si>
    <t>19760331 200501 2 001</t>
  </si>
  <si>
    <t>19761123 200112 2 002</t>
  </si>
  <si>
    <t>19800412 200112 2 001</t>
  </si>
  <si>
    <t>19801219 200212 1 002</t>
  </si>
  <si>
    <t>19701104 200810 2 001</t>
  </si>
  <si>
    <t>19790912 200112 2 002</t>
  </si>
  <si>
    <t>19560112 197803 1 002</t>
  </si>
  <si>
    <t>19590909 198003 2 002</t>
  </si>
  <si>
    <t>19581204 198003 1 006</t>
  </si>
  <si>
    <t>19640218 198701 2 001</t>
  </si>
  <si>
    <t>19800219 200501 2 002</t>
  </si>
  <si>
    <t>19591210 198602 1 001</t>
  </si>
  <si>
    <t>19751101 200112 1 001</t>
  </si>
  <si>
    <t>19760427 200112 2 001</t>
  </si>
  <si>
    <t>19660611 198703 1 002</t>
  </si>
  <si>
    <t>19871101 200912 2 004</t>
  </si>
  <si>
    <t>19720819 200701 1 002</t>
  </si>
  <si>
    <t>19710301 200701 1 001</t>
  </si>
  <si>
    <t>19630416 200701 1 001</t>
  </si>
  <si>
    <t>19760805 200710 1 001</t>
  </si>
  <si>
    <t>19620201 200604 1 002</t>
  </si>
  <si>
    <t>19690114 199003 1 002</t>
  </si>
  <si>
    <t>19700803 200604 2 002</t>
  </si>
  <si>
    <t>19731213 200502 1 003</t>
  </si>
  <si>
    <t>19821205 201012 1 003</t>
  </si>
  <si>
    <t>19580624 198112 1 001</t>
  </si>
  <si>
    <t>19630122 198503 1 003</t>
  </si>
  <si>
    <t>19781001 200501 1 001</t>
  </si>
  <si>
    <t>19720914 200112 2 001</t>
  </si>
  <si>
    <t>19691222 200701 1 001</t>
  </si>
  <si>
    <t>19710606 200501 2 001</t>
  </si>
  <si>
    <t>19740101 199403 1 003</t>
  </si>
  <si>
    <t>19711207 200312 1 001</t>
  </si>
  <si>
    <t>19721111 200112 1 010</t>
  </si>
  <si>
    <t>19731202 199903 1 003</t>
  </si>
  <si>
    <t>19751009 200701 1 001</t>
  </si>
  <si>
    <t>19851011 200801 2 002</t>
  </si>
  <si>
    <t>Pranata Humas Pertama</t>
  </si>
  <si>
    <t>19631120 198403 1 002</t>
  </si>
  <si>
    <t>19600713 198303 1 003</t>
  </si>
  <si>
    <t>19580529 198003 1 003</t>
  </si>
  <si>
    <t>19610201 198312 1 001</t>
  </si>
  <si>
    <t>19640710 198403 1 001</t>
  </si>
  <si>
    <t>19620807 198403 1 003</t>
  </si>
  <si>
    <t>19640605 198503 2 001</t>
  </si>
  <si>
    <t>19640407 199103 1 005</t>
  </si>
  <si>
    <t>19760817 200212 1 002</t>
  </si>
  <si>
    <t>19640721 198710 1 001</t>
  </si>
  <si>
    <t>19610323 200604 1 002</t>
  </si>
  <si>
    <t>19690404 199001 1 001</t>
  </si>
  <si>
    <t>19711210 200112 1 001</t>
  </si>
  <si>
    <t>19590222 198003 1 002</t>
  </si>
  <si>
    <t>19760208 200701 1 001</t>
  </si>
  <si>
    <t>19650414 200701 1 002</t>
  </si>
  <si>
    <t>19710614 200701 1 001</t>
  </si>
  <si>
    <t>19710403 200701 1 001</t>
  </si>
  <si>
    <t>19690201 199003 2 001</t>
  </si>
  <si>
    <t>19580909 198102 2 001</t>
  </si>
  <si>
    <t>19700710 200003 2 001</t>
  </si>
  <si>
    <t>19651224 199303 1 002</t>
  </si>
  <si>
    <t>19581023 198203 1 003</t>
  </si>
  <si>
    <t>19611124 200604 1 001</t>
  </si>
  <si>
    <t>19740224 200701 1 002</t>
  </si>
  <si>
    <t>19720223 200710 1 001</t>
  </si>
  <si>
    <t>19640409 200710 1 001</t>
  </si>
  <si>
    <t>19730417 200701 1 001</t>
  </si>
  <si>
    <t>19720515 200701 1 001</t>
  </si>
  <si>
    <t>19730417 200710 1 001</t>
  </si>
  <si>
    <t>19800229 200810 1 001</t>
  </si>
  <si>
    <t>19800413 200810 1 002</t>
  </si>
  <si>
    <t>19641109 200604 1 001</t>
  </si>
  <si>
    <t>19660605 198703 1 003</t>
  </si>
  <si>
    <t>19700926 200112 1 001</t>
  </si>
  <si>
    <t>19610528 198703 1 002</t>
  </si>
  <si>
    <t>19651016 200501 1 002</t>
  </si>
  <si>
    <t>19640605 198612 1 001</t>
  </si>
  <si>
    <t>19620604 199802 1 001</t>
  </si>
  <si>
    <t>19761224 200003 1 001</t>
  </si>
  <si>
    <t>19750604 200810 2 001</t>
  </si>
  <si>
    <t>19670803 200701 1 001</t>
  </si>
  <si>
    <t>19640806 200212 1 001</t>
  </si>
  <si>
    <t>19680425 199203 1 006</t>
  </si>
  <si>
    <t>19760531 200701 1 001</t>
  </si>
  <si>
    <t>19790326 199903 1 001</t>
  </si>
  <si>
    <t>19821104 200801 2 009</t>
  </si>
  <si>
    <t>19651011 200112 1 001</t>
  </si>
  <si>
    <t>19721205 200701 2 001</t>
  </si>
  <si>
    <t>19640529 198603 2 002</t>
  </si>
  <si>
    <t>19581101 198102 1 001</t>
  </si>
  <si>
    <t>19600114 198003 1 001</t>
  </si>
  <si>
    <t>19700228 199203 1 001</t>
  </si>
  <si>
    <t>19630309 198403 1 001</t>
  </si>
  <si>
    <t>19741010 199403 1 002</t>
  </si>
  <si>
    <t>19810724 200810 1 001</t>
  </si>
  <si>
    <t>19620814 198102 1 001</t>
  </si>
  <si>
    <t>19600428 200604 1 001</t>
  </si>
  <si>
    <t>19650624 200701 1 001</t>
  </si>
  <si>
    <t>19751026 200810 1 001</t>
  </si>
  <si>
    <t>19580809 198103 1 013</t>
  </si>
  <si>
    <t>19710125 200312 1 002</t>
  </si>
  <si>
    <t>19620513 199003 1 004</t>
  </si>
  <si>
    <t>19580921 198602 1 001</t>
  </si>
  <si>
    <t>19780714 200701 1 001</t>
  </si>
  <si>
    <t>19721230 200701 1 002</t>
  </si>
  <si>
    <t>19660415 200701 1 001</t>
  </si>
  <si>
    <t>19640415 198502 2 001</t>
  </si>
  <si>
    <t>19850112 200801 2 002</t>
  </si>
  <si>
    <t>19650407 198703 1 014</t>
  </si>
  <si>
    <t>19671012 199403 2 002</t>
  </si>
  <si>
    <t>19630105 200810 1 001</t>
  </si>
  <si>
    <t>19760320 200701 1 001</t>
  </si>
  <si>
    <t>19620803 198102 1 001</t>
  </si>
  <si>
    <t>19600323 198102 1 001</t>
  </si>
  <si>
    <t>19650812 198703 1 006</t>
  </si>
  <si>
    <t>19760114 200701 1 001</t>
  </si>
  <si>
    <t>19700418 199203 2 002</t>
  </si>
  <si>
    <t>19830219 200604 1 001</t>
  </si>
  <si>
    <t>19590620 198102 1 001</t>
  </si>
  <si>
    <t>19720402 200112 2 001</t>
  </si>
  <si>
    <t>19790706 200501 2 003</t>
  </si>
  <si>
    <t>19651005 200701 2 001</t>
  </si>
  <si>
    <t>19670501 199203 2 001</t>
  </si>
  <si>
    <t>19720907 200701 1 001</t>
  </si>
  <si>
    <t>19650531 200501 1 001</t>
  </si>
  <si>
    <t>19591028 198102 2 001</t>
  </si>
  <si>
    <t>19670720 198903 1 004</t>
  </si>
  <si>
    <t>19710330 200701 1 001</t>
  </si>
  <si>
    <t>19770920 200501 1 002</t>
  </si>
  <si>
    <t>19620107 198803 2 001</t>
  </si>
  <si>
    <t>19710209 198903 1 001</t>
  </si>
  <si>
    <t>19591126 198003 2 001</t>
  </si>
  <si>
    <t>19681008 200212 1 003</t>
  </si>
  <si>
    <t>19771102 200710 1 001</t>
  </si>
  <si>
    <t>19710620 200012 1 002</t>
  </si>
  <si>
    <t>19700716 200701 1 004</t>
  </si>
  <si>
    <t>19691108 200910 2 001</t>
  </si>
  <si>
    <t>19770605 200701 1 001</t>
  </si>
  <si>
    <t>19701224 200212 2 001</t>
  </si>
  <si>
    <t>19640407 200003 1 002</t>
  </si>
  <si>
    <t>19650919 198502 2 001</t>
  </si>
  <si>
    <t>19660822 200501 1 001</t>
  </si>
  <si>
    <t>19780421 199612 1 001</t>
  </si>
  <si>
    <t>19720102 199803 2 002</t>
  </si>
  <si>
    <t>19830509 200501 2 001</t>
  </si>
  <si>
    <t>Sukirjo, M.Pd.</t>
  </si>
  <si>
    <t>19670705 199303 1 002</t>
  </si>
  <si>
    <t>KEPALA BIRO UMUM, PERENCANAAN DAN KEUANGAN</t>
  </si>
  <si>
    <t>KEPALA BIRO AKADEMIK KEMAHASISWAAN DAN INFORMASI</t>
  </si>
  <si>
    <t>Drs. Setyo Budi Takarina, M.Pd.</t>
  </si>
  <si>
    <t>19660314 198603 1 002</t>
  </si>
  <si>
    <t>19640227 200701 1 001</t>
  </si>
  <si>
    <t>19620710 198102 1 001</t>
  </si>
  <si>
    <t>19740126 200112 1 001</t>
  </si>
  <si>
    <t>19830830 200604 1 002</t>
  </si>
  <si>
    <t>19580612 198103 1 005</t>
  </si>
  <si>
    <t>19630715 198602 1 001</t>
  </si>
  <si>
    <t>Drs. Joko Mujiarto, S.Sos.</t>
  </si>
  <si>
    <t>19640617 199103 1 003</t>
  </si>
  <si>
    <t>19750213 199403 1 001</t>
  </si>
  <si>
    <t>19740820 200710 1 003</t>
  </si>
  <si>
    <t>19721217 199403 2 001</t>
  </si>
  <si>
    <t>19590817 198102 1 001</t>
  </si>
  <si>
    <t>19630903 198703 1 016</t>
  </si>
  <si>
    <t>19660503 198703 1 003</t>
  </si>
  <si>
    <t>19691015 200212 2 001</t>
  </si>
  <si>
    <t>19581001 197903 1 001</t>
  </si>
  <si>
    <t>19650110 198602 1 001</t>
  </si>
  <si>
    <t>19600502 198503 1 002</t>
  </si>
  <si>
    <t>19581226 198003 1 002</t>
  </si>
  <si>
    <t>19800525 200604 1 002</t>
  </si>
  <si>
    <t>19650215 200701 1 002</t>
  </si>
  <si>
    <t>19740711 200701 1 002</t>
  </si>
  <si>
    <t>19710611 200701 1 001</t>
  </si>
  <si>
    <t>19700428 200701 1 002</t>
  </si>
  <si>
    <t>19651204 200502 1 001</t>
  </si>
  <si>
    <t>19600301 198203 1 004</t>
  </si>
  <si>
    <t>19680916 199103 2 001</t>
  </si>
  <si>
    <t>19610307 200604 1 001</t>
  </si>
  <si>
    <t>19610210 198610 1 001</t>
  </si>
  <si>
    <t>19840608 200810 1 001</t>
  </si>
  <si>
    <t>19680705 200701 1 001</t>
  </si>
  <si>
    <t>BAGIAN PERENCANAAN</t>
  </si>
  <si>
    <t>BAGIAN AKADEMIK</t>
  </si>
  <si>
    <t>SUBBAGIAN AKADEMIK</t>
  </si>
  <si>
    <t>SUBBAGIAN REGISTRASI DAN STATISTIK</t>
  </si>
  <si>
    <t>SUBBAGIAN SARANA AKADEMIK</t>
  </si>
  <si>
    <t>BAGIAN KEMAHASISWAAN</t>
  </si>
  <si>
    <t>BAGIAN INFORMASI</t>
  </si>
  <si>
    <t>SUBBAGIAN TENAGA AKADEMIK</t>
  </si>
  <si>
    <t>BAGIAN KEUANGAN</t>
  </si>
  <si>
    <t>BAGIAN TATA USAHA</t>
  </si>
  <si>
    <t>SUBBAGIAN PROGRAM</t>
  </si>
  <si>
    <t>LABORATORIUM/BENGKEL</t>
  </si>
  <si>
    <t>Pengolah Data Pendidikan</t>
  </si>
  <si>
    <t>Pengolah Data Registrasi</t>
  </si>
  <si>
    <t>Pengolah Data Akademik</t>
  </si>
  <si>
    <t>Pengolah Data Beasiswa</t>
  </si>
  <si>
    <t>Pengolah Bahan Informasi dan Publikasi Kegiatan Kemahasiswaan</t>
  </si>
  <si>
    <t>Penyusun Informasi dan Publikasi</t>
  </si>
  <si>
    <t>Pengadministrasi Layanan Informasi dan Publikasi</t>
  </si>
  <si>
    <t>Pengolah Data Kepegawaian</t>
  </si>
  <si>
    <t>Pemroses Mutasi Kepegawaian</t>
  </si>
  <si>
    <t>Penata Dokumen Keuangan</t>
  </si>
  <si>
    <t>Pengolah Surat Permintaan Pembayaran</t>
  </si>
  <si>
    <t>Pengolah Data Keuangan</t>
  </si>
  <si>
    <t>Pengolah Data Program dan Anggaran</t>
  </si>
  <si>
    <t>Pengolah Surat Perintah Membayar</t>
  </si>
  <si>
    <t>Pengolah Data Barang Milik Negara</t>
  </si>
  <si>
    <t>Pengelola Pengadaan Barang dan Jasa Pemerintah Pertama</t>
  </si>
  <si>
    <t>Pengolah Data dan Informasi</t>
  </si>
  <si>
    <t>Pengolah Data Kerja Sama</t>
  </si>
  <si>
    <t>Pengolah Data Organisasi dan Ketatalaksanaan</t>
  </si>
  <si>
    <t>Pengolah Data Sarana dan Prasarana Pendidikan</t>
  </si>
  <si>
    <t>Pengolah Bahan Informasi dan Publikasi</t>
  </si>
  <si>
    <t>Pengadministrasi Kerja Sama</t>
  </si>
  <si>
    <t>Pengelola Pengadaan Barang dan Jasa Pemerintah</t>
  </si>
  <si>
    <t>Analis Kepegawaian Pertama</t>
  </si>
  <si>
    <t>Analis Data Pendidikan Pertama</t>
  </si>
  <si>
    <t>TOTAL</t>
  </si>
  <si>
    <t>Analis Pelaksanaan Program dan Anggaran Pertama</t>
  </si>
  <si>
    <t>KEPALA SUBBAGIAN AKADEMIK DAN KEMAHASISWAAN</t>
  </si>
  <si>
    <t>KEPALA SUBBAGIAN PERLENGKAPAN</t>
  </si>
  <si>
    <t>SUBBAGIAN TATA USAHA</t>
  </si>
  <si>
    <t>KEPALA SUBBAGIAN AKUNTASI DAN PELAPORAN</t>
  </si>
  <si>
    <t>KEPALA SUBBAGIAN PERENCANAAN PROGRAM DAN ANGGARAN</t>
  </si>
  <si>
    <t>KEPALA SUBBAGIAN EVALUASI PELAKSANAAN PROGRAM DAN ANGGARAN</t>
  </si>
  <si>
    <t>Sofyanta, S.Pd.</t>
  </si>
  <si>
    <t>Surota, S.IP.</t>
  </si>
  <si>
    <t>Sri Wahyuning Lestari</t>
  </si>
  <si>
    <t>Sudarto, S.Pd.</t>
  </si>
  <si>
    <t>Triyono</t>
  </si>
  <si>
    <t>Cholimah Mulyanti</t>
  </si>
  <si>
    <t>Endah Sulistyarini, S.IP.</t>
  </si>
  <si>
    <t>Sigit Prabowo, S.H.</t>
  </si>
  <si>
    <t>Supriyono, S.IP.</t>
  </si>
  <si>
    <t>Harsudi, S.IP.</t>
  </si>
  <si>
    <t>Prasetya Edi Angkasa, A.Md.</t>
  </si>
  <si>
    <t>Siti Efanah</t>
  </si>
  <si>
    <t>Kabul Agus Firiyanto</t>
  </si>
  <si>
    <t>Bagus Wahyu Hartono, S.STP., M.A.</t>
  </si>
  <si>
    <t>Yansri Widayanti, S.Pd.</t>
  </si>
  <si>
    <t>Anik Pralestiningsih, S.Pd.</t>
  </si>
  <si>
    <t>R. Hari Nuryanto, S.IP.</t>
  </si>
  <si>
    <t>Singgih Setiyana, A.Md.</t>
  </si>
  <si>
    <t>Sukardi</t>
  </si>
  <si>
    <t>Siswadi</t>
  </si>
  <si>
    <t>Suparno</t>
  </si>
  <si>
    <t>Sudjiran</t>
  </si>
  <si>
    <t>Dwi Daswanto Riyadi</t>
  </si>
  <si>
    <t>Parijo</t>
  </si>
  <si>
    <t>Narto, S.H.</t>
  </si>
  <si>
    <t>Rintartiningsih, S.IP.</t>
  </si>
  <si>
    <t>Ristina Rahmawati, S.E., M.Sc.</t>
  </si>
  <si>
    <t>Ema Rachmawati, S.E.</t>
  </si>
  <si>
    <t>Wantuti, S.E.</t>
  </si>
  <si>
    <t>Subiyarti</t>
  </si>
  <si>
    <t>Jasman</t>
  </si>
  <si>
    <t>Antun Widakdo, A.Md.</t>
  </si>
  <si>
    <t>Jumakir, A.Md.</t>
  </si>
  <si>
    <t>Sugiyo</t>
  </si>
  <si>
    <t>Siti Qomariyah, S.H.</t>
  </si>
  <si>
    <t>Mujiman</t>
  </si>
  <si>
    <t>Dra. Tri Andayani</t>
  </si>
  <si>
    <t>Sudarman</t>
  </si>
  <si>
    <t>Syamsudin</t>
  </si>
  <si>
    <t>Majaji</t>
  </si>
  <si>
    <t>Rohdwiono</t>
  </si>
  <si>
    <t>Nasip</t>
  </si>
  <si>
    <t>Marno</t>
  </si>
  <si>
    <t>Robertus Yuniarto</t>
  </si>
  <si>
    <t>Nurwijaya</t>
  </si>
  <si>
    <t>Sugeng</t>
  </si>
  <si>
    <t>Supriyanto</t>
  </si>
  <si>
    <t>Tumin</t>
  </si>
  <si>
    <t>Mujiyono</t>
  </si>
  <si>
    <t>Wahyu Widodo</t>
  </si>
  <si>
    <t>Nurdin Raharjo</t>
  </si>
  <si>
    <t>Rubiyanta</t>
  </si>
  <si>
    <t>Sudibyo</t>
  </si>
  <si>
    <t>Sugeng Riyadi</t>
  </si>
  <si>
    <t>Sumaryana</t>
  </si>
  <si>
    <t>Legiman</t>
  </si>
  <si>
    <t>Darmadi</t>
  </si>
  <si>
    <t>Sujatmoko</t>
  </si>
  <si>
    <t>Purwanto</t>
  </si>
  <si>
    <t>Ngadimin</t>
  </si>
  <si>
    <t>Suparsana</t>
  </si>
  <si>
    <t>Hardi</t>
  </si>
  <si>
    <t>Sriyono</t>
  </si>
  <si>
    <t>Uus Sanusi</t>
  </si>
  <si>
    <t>Paranta</t>
  </si>
  <si>
    <t>Sarhono</t>
  </si>
  <si>
    <t>Wiyatno, S.IP.</t>
  </si>
  <si>
    <t>Sulustiyati Aeni Amroatun, S.E.</t>
  </si>
  <si>
    <t>19700930 199503 2 002</t>
  </si>
  <si>
    <t>Nur Wahyu Kurniasari, S.E.</t>
  </si>
  <si>
    <t>Bayu Purbawan Hertanto, S.Sos.</t>
  </si>
  <si>
    <t>Semedi</t>
  </si>
  <si>
    <t>Heru Subekti, A.Md.</t>
  </si>
  <si>
    <t>Aryanto Sudarmono, S.Pd.</t>
  </si>
  <si>
    <t>Widayanti</t>
  </si>
  <si>
    <t>Misriyatun, S.Pd.</t>
  </si>
  <si>
    <t>Jumrodah, S.T.</t>
  </si>
  <si>
    <t>Agus Budiyono</t>
  </si>
  <si>
    <t>Suwanto</t>
  </si>
  <si>
    <t>Siwi Widiastuti, S.Pd.</t>
  </si>
  <si>
    <t>Budi Prasetya</t>
  </si>
  <si>
    <t>Anwar Ardianto, A.Md.</t>
  </si>
  <si>
    <t>Agus Susanto</t>
  </si>
  <si>
    <t>Suparjo</t>
  </si>
  <si>
    <t>Isti Wiyanti</t>
  </si>
  <si>
    <t>Agus Cahyana Nugraha</t>
  </si>
  <si>
    <t>Suyanto, S.Pd.</t>
  </si>
  <si>
    <t>Wantaya</t>
  </si>
  <si>
    <t>Hadimin, S.Pd.</t>
  </si>
  <si>
    <t>Hartaya Hadimarwoto</t>
  </si>
  <si>
    <t>Sumaryamtini</t>
  </si>
  <si>
    <t>Agus Riyanto, S.Pd.</t>
  </si>
  <si>
    <t>Haryani, S.Sos.</t>
  </si>
  <si>
    <t>Juweri</t>
  </si>
  <si>
    <t>Agus Purwoko</t>
  </si>
  <si>
    <t>Suranto</t>
  </si>
  <si>
    <t>Suparjono</t>
  </si>
  <si>
    <t>Widodo Supriyanto</t>
  </si>
  <si>
    <t>Agus Adi</t>
  </si>
  <si>
    <t>Dwi Cahyana</t>
  </si>
  <si>
    <t>Gunawan Trihadi</t>
  </si>
  <si>
    <t>Untung Budirejo</t>
  </si>
  <si>
    <t>Santjoko, S.Kom.</t>
  </si>
  <si>
    <t>Bowo Nurcahyo Hadi</t>
  </si>
  <si>
    <t>Sumarno</t>
  </si>
  <si>
    <t>Sudarmo</t>
  </si>
  <si>
    <t>Kawit</t>
  </si>
  <si>
    <t>Sunaryo</t>
  </si>
  <si>
    <t>Suparmo</t>
  </si>
  <si>
    <t>Slamet</t>
  </si>
  <si>
    <t>Taufik Kelik Ismail</t>
  </si>
  <si>
    <t>Drs. Dulgani</t>
  </si>
  <si>
    <t>Indradi Heru Atmanto</t>
  </si>
  <si>
    <t>Saodah</t>
  </si>
  <si>
    <t>Marry Handayani, A.Md.</t>
  </si>
  <si>
    <t>Ismediyono, S.Pd.</t>
  </si>
  <si>
    <t>Rumijan, M.Pd.</t>
  </si>
  <si>
    <t>Siti Rajani, S.Kom.</t>
  </si>
  <si>
    <t>Kirmadi</t>
  </si>
  <si>
    <t>Suwarto</t>
  </si>
  <si>
    <t>Titi Mulyani, S.Si.</t>
  </si>
  <si>
    <t>Supriyadi</t>
  </si>
  <si>
    <t>Sugiyanto, S.T.</t>
  </si>
  <si>
    <t>Ali Murtono, S.T.</t>
  </si>
  <si>
    <t>Sri Wulan Budihastuti</t>
  </si>
  <si>
    <t>Tutik Rahayu, S.E.</t>
  </si>
  <si>
    <t>Supana, S.Sos.</t>
  </si>
  <si>
    <t>Mega Yuniati Purnamasari, S.Kom.</t>
  </si>
  <si>
    <t>Agus Triyanto</t>
  </si>
  <si>
    <t>Budi Raharjo</t>
  </si>
  <si>
    <t>Bambang Sumardiyono</t>
  </si>
  <si>
    <t>Jumanto</t>
  </si>
  <si>
    <t>Hidayat</t>
  </si>
  <si>
    <t>Pribadi</t>
  </si>
  <si>
    <t>Maryanto</t>
  </si>
  <si>
    <t>Muhammad Aslam</t>
  </si>
  <si>
    <t>Mariyo</t>
  </si>
  <si>
    <t>Sarjono</t>
  </si>
  <si>
    <t>Suryoto</t>
  </si>
  <si>
    <t>Suratman</t>
  </si>
  <si>
    <t>Wiyono</t>
  </si>
  <si>
    <t>Suparyanto</t>
  </si>
  <si>
    <t>Suwaluyo</t>
  </si>
  <si>
    <t>Surono</t>
  </si>
  <si>
    <t>Ipnu Rahmadi</t>
  </si>
  <si>
    <t>Sunarwan</t>
  </si>
  <si>
    <t>Jumhuri</t>
  </si>
  <si>
    <t>Imam Supangat, S.Pd.</t>
  </si>
  <si>
    <t>Dra. Kustini</t>
  </si>
  <si>
    <t>Tukijo, A.Md.</t>
  </si>
  <si>
    <t>Asrul, S.E.</t>
  </si>
  <si>
    <t>Warsi Damayanti, B.Sc.</t>
  </si>
  <si>
    <t>Setiyarini, S.Pd.</t>
  </si>
  <si>
    <t>Eko Joko Wahyono</t>
  </si>
  <si>
    <t>Rr. Anjar Sri Rahayu</t>
  </si>
  <si>
    <t>Sudiman</t>
  </si>
  <si>
    <t>Erika Rahayu, S.E.</t>
  </si>
  <si>
    <t>Kus Indriati</t>
  </si>
  <si>
    <t>Agus Iryanto</t>
  </si>
  <si>
    <t>Ismoyo, S.Pd.</t>
  </si>
  <si>
    <t>Yanuar Raditya, S.Kom.</t>
  </si>
  <si>
    <t>Ir. Meutia Ika Suryani</t>
  </si>
  <si>
    <t>Listiana Ridawati</t>
  </si>
  <si>
    <t>Widayat</t>
  </si>
  <si>
    <t>Jamrodi</t>
  </si>
  <si>
    <t>Pairin</t>
  </si>
  <si>
    <t>Sariyem</t>
  </si>
  <si>
    <t>Suhardi</t>
  </si>
  <si>
    <t>Sukina</t>
  </si>
  <si>
    <t>Supanto</t>
  </si>
  <si>
    <t>Sunarto</t>
  </si>
  <si>
    <t>Wahono</t>
  </si>
  <si>
    <t>Jiman</t>
  </si>
  <si>
    <t>Marjuki</t>
  </si>
  <si>
    <t>Budi Prayitno</t>
  </si>
  <si>
    <t>Danang Wardono</t>
  </si>
  <si>
    <t>Ngadiran</t>
  </si>
  <si>
    <t>Marjani</t>
  </si>
  <si>
    <t>Tukirin</t>
  </si>
  <si>
    <t>Wartimin</t>
  </si>
  <si>
    <t>Sujono</t>
  </si>
  <si>
    <t>Sukamto</t>
  </si>
  <si>
    <t>Suyadi</t>
  </si>
  <si>
    <t>Budiyono</t>
  </si>
  <si>
    <t>Sarkowi</t>
  </si>
  <si>
    <t>Sunartilam</t>
  </si>
  <si>
    <t>Djumari</t>
  </si>
  <si>
    <t>Wasroni</t>
  </si>
  <si>
    <t>Agus Haryanto</t>
  </si>
  <si>
    <t>Murwikantoro</t>
  </si>
  <si>
    <t>Sutarno</t>
  </si>
  <si>
    <t>Sri Murtini</t>
  </si>
  <si>
    <t>Mulyono</t>
  </si>
  <si>
    <t>Winastuti Handayani</t>
  </si>
  <si>
    <t>Rosyid Furqoni</t>
  </si>
  <si>
    <t>Slamet Supriadi</t>
  </si>
  <si>
    <t>Kaman</t>
  </si>
  <si>
    <t>Margana</t>
  </si>
  <si>
    <t>Pardiman</t>
  </si>
  <si>
    <t>Nur Lailly Tri Wulansari, A.Md.</t>
  </si>
  <si>
    <t>Sunarno</t>
  </si>
  <si>
    <t>Sudiyana</t>
  </si>
  <si>
    <t>Margiyanti</t>
  </si>
  <si>
    <t>Joko Istanto</t>
  </si>
  <si>
    <t>Wastono</t>
  </si>
  <si>
    <t>Wakidi</t>
  </si>
  <si>
    <t>Utari Wahyuni</t>
  </si>
  <si>
    <t>Yana</t>
  </si>
  <si>
    <t>Sumardiyanta</t>
  </si>
  <si>
    <t>Wiratmi Ernaningsih</t>
  </si>
  <si>
    <t>Ida Nurzilah</t>
  </si>
  <si>
    <t>Murgiyati</t>
  </si>
  <si>
    <t>Sri Gandini</t>
  </si>
  <si>
    <t>Sumarjono</t>
  </si>
  <si>
    <t>Waris Utomo</t>
  </si>
  <si>
    <t>Joko Santosa</t>
  </si>
  <si>
    <t>Heru Supramaji</t>
  </si>
  <si>
    <t>Raden Agus Dwiandono</t>
  </si>
  <si>
    <t>Sudarman, S.Pd.</t>
  </si>
  <si>
    <t>Mashuri</t>
  </si>
  <si>
    <t>Wagiman</t>
  </si>
  <si>
    <t>Mukharom</t>
  </si>
  <si>
    <t>Sukirman</t>
  </si>
  <si>
    <t>Praptana</t>
  </si>
  <si>
    <t>Muntaha, M.Eng.</t>
  </si>
  <si>
    <t>Supriyono, S.Pd.</t>
  </si>
  <si>
    <t>Rohman, S.IP.</t>
  </si>
  <si>
    <t>Indrayanta</t>
  </si>
  <si>
    <t>Triwanto</t>
  </si>
  <si>
    <t>Suyatno</t>
  </si>
  <si>
    <t>Hari Antono</t>
  </si>
  <si>
    <t xml:space="preserve">Suparjo </t>
  </si>
  <si>
    <t>Tedjo Sulaksono</t>
  </si>
  <si>
    <t>Supriyono</t>
  </si>
  <si>
    <t>Ngatijo</t>
  </si>
  <si>
    <t>Subandi</t>
  </si>
  <si>
    <t>Aji Santoso</t>
  </si>
  <si>
    <t>Tana</t>
  </si>
  <si>
    <t>Poniman</t>
  </si>
  <si>
    <t>Umartono</t>
  </si>
  <si>
    <t>Titik Titik Sadewa</t>
  </si>
  <si>
    <t>Mujoko</t>
  </si>
  <si>
    <t>Tumidjo</t>
  </si>
  <si>
    <t>Sarbono</t>
  </si>
  <si>
    <t>Sukarman</t>
  </si>
  <si>
    <t>Suyanta</t>
  </si>
  <si>
    <t>Ruhwiyanto</t>
  </si>
  <si>
    <t>Sariyanto</t>
  </si>
  <si>
    <t>Ngatiyem</t>
  </si>
  <si>
    <t>Muji Joko Warsito, S.Pd.</t>
  </si>
  <si>
    <t>Dyah Atik Purwati, S.E.</t>
  </si>
  <si>
    <t>Muhammad Bayu</t>
  </si>
  <si>
    <t>Susdjen Pramono</t>
  </si>
  <si>
    <t>Alijo</t>
  </si>
  <si>
    <t>Agus Surajiman</t>
  </si>
  <si>
    <t>Eko Widiyono</t>
  </si>
  <si>
    <t>Siti Martiana</t>
  </si>
  <si>
    <t>Istiyadi</t>
  </si>
  <si>
    <t>Ratna Ekawati, S.IP., M.A.</t>
  </si>
  <si>
    <t>Hermin Setyowati</t>
  </si>
  <si>
    <t>Sutardi</t>
  </si>
  <si>
    <t>Gimin Haryanto</t>
  </si>
  <si>
    <t>Samijo</t>
  </si>
  <si>
    <t>Supardi</t>
  </si>
  <si>
    <t>Suwartini</t>
  </si>
  <si>
    <t>Sya'ban Nur Utomo, A.Md.</t>
  </si>
  <si>
    <t>Tujimin</t>
  </si>
  <si>
    <t>Sunarya</t>
  </si>
  <si>
    <t>Prawoto</t>
  </si>
  <si>
    <t>Suwarji</t>
  </si>
  <si>
    <t>Sukirno</t>
  </si>
  <si>
    <t>Supadi</t>
  </si>
  <si>
    <t>Bandana</t>
  </si>
  <si>
    <t>RA. Nurheni Wahyu Swastaningsih Kuntajaya</t>
  </si>
  <si>
    <t>Sukamta</t>
  </si>
  <si>
    <t>Alpin Suwardi Putra</t>
  </si>
  <si>
    <t>Sunarti, S.IP.</t>
  </si>
  <si>
    <t>Slamet Suprayitno</t>
  </si>
  <si>
    <t>Mujihadi</t>
  </si>
  <si>
    <t>Sri Widarti</t>
  </si>
  <si>
    <t>Maryono</t>
  </si>
  <si>
    <t>Kusnadi</t>
  </si>
  <si>
    <t>Mujilan</t>
  </si>
  <si>
    <t>Wariso</t>
  </si>
  <si>
    <t>Sardal</t>
  </si>
  <si>
    <t>Tukijo Slamet</t>
  </si>
  <si>
    <t>Suhartono, S.Pd.</t>
  </si>
  <si>
    <t>Martinus Marsanto</t>
  </si>
  <si>
    <t>Wakidi, S.Pd.</t>
  </si>
  <si>
    <t>Marwoto</t>
  </si>
  <si>
    <t>Jumilan</t>
  </si>
  <si>
    <t>Sujarwo</t>
  </si>
  <si>
    <t>Merry Suharini</t>
  </si>
  <si>
    <t>Emi Fatimah</t>
  </si>
  <si>
    <t>Hartono</t>
  </si>
  <si>
    <t>Hahan Santosa</t>
  </si>
  <si>
    <t>Herlin Endah Prasetyawati</t>
  </si>
  <si>
    <t>Waluyo</t>
  </si>
  <si>
    <t>Suyatin</t>
  </si>
  <si>
    <t>Sastri Sihati Daru Dinarti, A.Md.</t>
  </si>
  <si>
    <t>Nardiyanta, S.IP.</t>
  </si>
  <si>
    <t>Edy Waluyo</t>
  </si>
  <si>
    <t>Sujasman</t>
  </si>
  <si>
    <t>Sugono</t>
  </si>
  <si>
    <t>Wakijo</t>
  </si>
  <si>
    <t>Vita Tri Hapsari, A.Md.</t>
  </si>
  <si>
    <t>Ruli Aswati, S.Pd.</t>
  </si>
  <si>
    <t>Mardiasih, A.Md.</t>
  </si>
  <si>
    <t>Suparjiyem</t>
  </si>
  <si>
    <t>Sukriwarman</t>
  </si>
  <si>
    <t>Ibnu Wibowo</t>
  </si>
  <si>
    <t>Suwalyono</t>
  </si>
  <si>
    <t>Khasanudin</t>
  </si>
  <si>
    <t>Harjono</t>
  </si>
  <si>
    <t>Suparji</t>
  </si>
  <si>
    <t>Titik Marhatmini</t>
  </si>
  <si>
    <t>Parman</t>
  </si>
  <si>
    <t>Ramijo</t>
  </si>
  <si>
    <t>Tofan Susanto, S.Pd.T.</t>
  </si>
  <si>
    <t>Slamet Priyadi</t>
  </si>
  <si>
    <t>Paimin</t>
  </si>
  <si>
    <t>Jawali</t>
  </si>
  <si>
    <t>Sukarjono, S.Sos.</t>
  </si>
  <si>
    <t>Sri Hartati, S.H.</t>
  </si>
  <si>
    <t>Drs. Sofyan Riyanto, M.A.</t>
  </si>
  <si>
    <t>Masruroh, A.Ma.</t>
  </si>
  <si>
    <t>Riyanto</t>
  </si>
  <si>
    <t>Siti Sumiyati</t>
  </si>
  <si>
    <t>Suwarno, A.Ma.</t>
  </si>
  <si>
    <t>Waliantoro, A.Md.</t>
  </si>
  <si>
    <t>Dwi Surtiawan, M.Hum.</t>
  </si>
  <si>
    <t>Wahyudiati, S.Sos.</t>
  </si>
  <si>
    <t>Perdaning Widyanti, S.Psi.</t>
  </si>
  <si>
    <t>Rr. Erna Mustika Indriani, A.Md.</t>
  </si>
  <si>
    <t>Harini Desi Utami, S.Sos.</t>
  </si>
  <si>
    <t>Siyam Rubiyanti, S.I.P.</t>
  </si>
  <si>
    <t>Ari Marini, A.Md.</t>
  </si>
  <si>
    <t>Erni Susilowati, S.I.P.</t>
  </si>
  <si>
    <t>Catur Ambarwati, S.Sos.</t>
  </si>
  <si>
    <t>Hastin Pratiwi, S.IP.</t>
  </si>
  <si>
    <t>Soesapto Joeni Hantoro, S.T.</t>
  </si>
  <si>
    <t>Rusnandar, A.Md.</t>
  </si>
  <si>
    <t>Lanang Prasaja, A.Md.</t>
  </si>
  <si>
    <t>Wahyu Dwi Subiyanto</t>
  </si>
  <si>
    <t>Musadad, S.Pd.</t>
  </si>
  <si>
    <t>Ririn Kustyarini, S.E.</t>
  </si>
  <si>
    <t>Yuli Puspitasari</t>
  </si>
  <si>
    <t>Christiana Sukarmi</t>
  </si>
  <si>
    <t>Warsi Wibowo</t>
  </si>
  <si>
    <t>Arsiparis Muda</t>
  </si>
  <si>
    <t>Andhika Widiasto, S.Kom.</t>
  </si>
  <si>
    <t>19860904 201404 1 001</t>
  </si>
  <si>
    <t>19850301 201404 1 002</t>
  </si>
  <si>
    <t>Nur Rochim, A.Md.</t>
  </si>
  <si>
    <t>19910919 201404 1 001</t>
  </si>
  <si>
    <t>Arpiaka Harani Pomawan, A.Md.</t>
  </si>
  <si>
    <t>19921217 201404 1 001</t>
  </si>
  <si>
    <t>Ambarwati, S.E.</t>
  </si>
  <si>
    <t>19850722 201404 2 002</t>
  </si>
  <si>
    <t>Hilma Sri Amiyati, S.Sos.</t>
  </si>
  <si>
    <t>19880223 201404 2 002</t>
  </si>
  <si>
    <t>Chandra Ramadhan Atmaja Perdana, S.Pd.</t>
  </si>
  <si>
    <t>19870505 201404 1 002</t>
  </si>
  <si>
    <t>Tria Rafika, S.Pd.</t>
  </si>
  <si>
    <t>19890630 201404 2 001</t>
  </si>
  <si>
    <t>Hadna Andy Al Falasany, A.Md.</t>
  </si>
  <si>
    <t>19830610 201404 1 001</t>
  </si>
  <si>
    <t>Isti Kistiananingsih, S.Pd.</t>
  </si>
  <si>
    <t>19820404 201404 2 001</t>
  </si>
  <si>
    <t>Efi Laila Latifah, S.Kom</t>
  </si>
  <si>
    <t>19920511 201404 2 001</t>
  </si>
  <si>
    <t>Dama Ilmia Andrian Yektif, S.IP.</t>
  </si>
  <si>
    <t>19880507 201404 2 002</t>
  </si>
  <si>
    <t>KEPALA BAGIAN UMUM, HUKUM, TATA LAKSANA, DAN PERLENGKAPAN</t>
  </si>
  <si>
    <t>BAGIAN UMUM, HUKUM, TATA LAKSANA, DAN PERLENGKAPAN</t>
  </si>
  <si>
    <t>KEPALA SUBBAGIAN NON PENDAPATAN NEGARA BUKAN PAJAK</t>
  </si>
  <si>
    <t>SUBBAGIAN NON PENDAPATAN NEGARA BUKAN PAJAK</t>
  </si>
  <si>
    <t>SUBBAGIAN PENDAPATAN NEGARA BUKAN PAJAK</t>
  </si>
  <si>
    <t>SUBBAGIAN AKUNTASI DAN PELAPORAN</t>
  </si>
  <si>
    <t>SUBBAGIAN PERENCANAAN PROGRAM DAN ANGGARAN</t>
  </si>
  <si>
    <t>SUBBAGIAN EVALUASI PELAKSANAAN PROGRAM DAN ANGGARAN</t>
  </si>
  <si>
    <t>KEPALA SUBBAGIAN DATA DAN INFORMASI</t>
  </si>
  <si>
    <t>SUBBAGIAN DATA DAN INFORMASI</t>
  </si>
  <si>
    <t>Sukardi, A.Md</t>
  </si>
  <si>
    <t xml:space="preserve">Ratnawati, </t>
  </si>
  <si>
    <t>Suroto, SE</t>
  </si>
  <si>
    <t>Susilo Utomo, SH</t>
  </si>
  <si>
    <t xml:space="preserve">Nismah, SIP </t>
  </si>
  <si>
    <t>Muh Wakhid</t>
  </si>
  <si>
    <t>Andi Setiyawan</t>
  </si>
  <si>
    <t>Ria Riantje Djari, So. Sos</t>
  </si>
  <si>
    <t>Wisnu Broto SW.</t>
  </si>
  <si>
    <t>Saeful Anwar, S.Kom</t>
  </si>
  <si>
    <t>Sihanta</t>
  </si>
  <si>
    <t>Nuryani</t>
  </si>
  <si>
    <t>C. Widi Mundi Swasti</t>
  </si>
  <si>
    <t>Yuli Karnasih, S.T.</t>
  </si>
  <si>
    <t>Wijiyanto</t>
  </si>
  <si>
    <t>Eko Iriyanto</t>
  </si>
  <si>
    <t>Sukamto, S.Sos</t>
  </si>
  <si>
    <t>Yudiati, S.IP</t>
  </si>
  <si>
    <t>Muhammad Arifin</t>
  </si>
  <si>
    <t>Agus Santosa, S.E, M.M</t>
  </si>
  <si>
    <t>Dony Aryanto, S.T</t>
  </si>
  <si>
    <t>Suraemi Raharjo, SIP</t>
  </si>
  <si>
    <t>Marali, S.Pd., M.M</t>
  </si>
  <si>
    <t>Rohadi Tri Mulyanto, S.Pd</t>
  </si>
  <si>
    <t>Ganda Sukmara, S.Pd</t>
  </si>
  <si>
    <t>Dedi Herdito, MM</t>
  </si>
  <si>
    <t>Heri Purwanto, SIP</t>
  </si>
  <si>
    <t>Tusti Handayani, A.Md</t>
  </si>
  <si>
    <t>Arni Wahyu B. L., S.Sos.</t>
  </si>
  <si>
    <t>Siti Suryani</t>
  </si>
  <si>
    <t>Wilatun</t>
  </si>
  <si>
    <t>Sugiyanto, SE</t>
  </si>
  <si>
    <t>Fasilaturrohmah</t>
  </si>
  <si>
    <t>Haryono</t>
  </si>
  <si>
    <t>Marsudi, S.IP</t>
  </si>
  <si>
    <t>Pujiono</t>
  </si>
  <si>
    <t>Ch. Heni Susilowati, SIP</t>
  </si>
  <si>
    <t>Sunar, SIP</t>
  </si>
  <si>
    <t>Suwanto, SIP</t>
  </si>
  <si>
    <t>Ari Saraswati, SIP</t>
  </si>
  <si>
    <t xml:space="preserve">Mardilan, S.Pd. </t>
  </si>
  <si>
    <t>Topik Qoriadi, S.T.</t>
  </si>
  <si>
    <t>Suyud, S.Pd</t>
  </si>
  <si>
    <t>Novie Rahmawati, S.E</t>
  </si>
  <si>
    <t>Hidayati, S.IP</t>
  </si>
  <si>
    <t>Hery Sukarmono, S.Pd.</t>
  </si>
  <si>
    <t>H. Surono</t>
  </si>
  <si>
    <t>Wulung Reksonegoro, SIP.</t>
  </si>
  <si>
    <t>Winarno, SIP.</t>
  </si>
  <si>
    <t>Rahman Anto Wibowo, S.IP.</t>
  </si>
  <si>
    <t>Fitriana Tjiptasari, S.IP.</t>
  </si>
  <si>
    <t>H. Jumakir, A.Ma.</t>
  </si>
  <si>
    <t>Arif Kurniawan, ST</t>
  </si>
  <si>
    <t>Setiyawami, SH., M.Pd.</t>
  </si>
  <si>
    <t>Fathurrohmah</t>
  </si>
  <si>
    <t>Sugiri, S.I.P.</t>
  </si>
  <si>
    <t>Yuli Syafi'i Setyawan, A.Md.</t>
  </si>
  <si>
    <t>M. Nuryanto</t>
  </si>
  <si>
    <t>R. Junarso Wintolo</t>
  </si>
  <si>
    <t>Andhika Brahmantara</t>
  </si>
  <si>
    <t>Danang Purwadi, SH.</t>
  </si>
  <si>
    <t>Diani Rahman, A.Md</t>
  </si>
  <si>
    <t>Indriono Hermawan</t>
  </si>
  <si>
    <t>Suparmato</t>
  </si>
  <si>
    <t>Anas Taufiqurrahman, S.Ag.</t>
  </si>
  <si>
    <t>Snik Setyo Pratiwi, A.Md.</t>
  </si>
  <si>
    <t>Agung Suhartono, S.T.,  M.Kom.</t>
  </si>
  <si>
    <t>Sumarni</t>
  </si>
  <si>
    <t>Rani Eryani, SIP</t>
  </si>
  <si>
    <t>Dewi Welas Sri Sayekti, S.I.P.</t>
  </si>
  <si>
    <t>Altri Rahmat, A.Md.</t>
  </si>
  <si>
    <t>Drs. R. Isnu Sigit Hartanto</t>
  </si>
  <si>
    <t>Joko Tri Wahyono, SE</t>
  </si>
  <si>
    <t>Supradjiman</t>
  </si>
  <si>
    <t>Arif Nurhadi, ST</t>
  </si>
  <si>
    <t>Agung Yulianto, SE</t>
  </si>
  <si>
    <t>Jumadi, SIP</t>
  </si>
  <si>
    <t>Suroto Yohanes B, S.Pd.</t>
  </si>
  <si>
    <t>Tri Siswanti, S.E</t>
  </si>
  <si>
    <t>Dwi Hariyanta, S.IP</t>
  </si>
  <si>
    <t>Agustina Ernawati, S.Pd</t>
  </si>
  <si>
    <t>Eko Priyanta, S.Sos</t>
  </si>
  <si>
    <t>Lulus Purwatmo, S.Pd.T</t>
  </si>
  <si>
    <t>Ika Yulien Ksvara, S.Pd</t>
  </si>
  <si>
    <t>Suwarni Widyowati,SIP</t>
  </si>
  <si>
    <t>Sri Winahyu,S.Sos.</t>
  </si>
  <si>
    <t>Sumadi,SIP</t>
  </si>
  <si>
    <t>Suwarji, SIP</t>
  </si>
  <si>
    <t>M. Natshir Eka Putra, SH</t>
  </si>
  <si>
    <t>Wartiyati, A.M.d</t>
  </si>
  <si>
    <t>Tuswan, S.Pd</t>
  </si>
  <si>
    <t>F. Widiharsono Wijayanto</t>
  </si>
  <si>
    <t>Susi Nastiti, A.Md.</t>
  </si>
  <si>
    <t>Hadi Marsono, SIP.</t>
  </si>
  <si>
    <t>IDL. Sunarto Dwi Anggoro</t>
  </si>
  <si>
    <t>dr. M. Ikhwan Zein</t>
  </si>
  <si>
    <t>Supriyanto, SE</t>
  </si>
  <si>
    <t>Sunarta, MM, M.Pd</t>
  </si>
  <si>
    <t>Tyas Kusuma Atmaja</t>
  </si>
  <si>
    <t>Petugas Penggandaan</t>
  </si>
  <si>
    <t>Sekretaris Pimpinan</t>
  </si>
  <si>
    <t>Pengolah Data Ketatalaksanaan</t>
  </si>
  <si>
    <t>Penata Dokumen</t>
  </si>
  <si>
    <t>CPNS-K2</t>
  </si>
  <si>
    <t>Syamsu Rahmadi Hartoyo, SE.</t>
  </si>
  <si>
    <t>CPNS 2013</t>
  </si>
  <si>
    <t>UPT PUSAT KOMPUTER</t>
  </si>
  <si>
    <t>KEPALA UPT PUSAT KOMPUTER</t>
  </si>
  <si>
    <t>Henry Lutfidwianto Susilotomo, S.Pd.T.</t>
  </si>
  <si>
    <t>Pengadministrasi Akademik</t>
  </si>
  <si>
    <t>DEKAN FE</t>
  </si>
  <si>
    <t>Tutik Rahayu</t>
  </si>
  <si>
    <t>Herwibowo Budi Warsito</t>
  </si>
  <si>
    <t>Andhi Saputra</t>
  </si>
  <si>
    <t>Arief Oky Isfian, S.T.</t>
  </si>
  <si>
    <t>Pris Azassih, S.Pd.</t>
  </si>
  <si>
    <t>Winarto Hardiyanto, A.Md.</t>
  </si>
  <si>
    <t>Aprilianti Wulandari, S.Pd.</t>
  </si>
  <si>
    <t>Dating Sudrajat</t>
  </si>
  <si>
    <t>Suryanto, S.E.</t>
  </si>
  <si>
    <t>Kepala Bagian Kepegawaian</t>
  </si>
  <si>
    <t>Biro Umum, Perencanaan, dan Keuangan</t>
  </si>
  <si>
    <t>Universitas Negeri Yogyakarta</t>
  </si>
  <si>
    <t>NIP 19590424 198103 1 001</t>
  </si>
  <si>
    <t>Witono Nugroho, S.IP.</t>
  </si>
  <si>
    <t>KEPALA SUBBAGIAN HUKUM DAN TATA LAKSANA</t>
  </si>
  <si>
    <t>Pengolah Data Perguruan Tinggi</t>
  </si>
  <si>
    <t>Pranata Komputer Pelaksana</t>
  </si>
  <si>
    <t>Pranata Komputer Pelaksana Lanjutan</t>
  </si>
  <si>
    <t>Pranata Komputer Penyelia</t>
  </si>
  <si>
    <t>Pranata Komputer Pertama</t>
  </si>
  <si>
    <t>Pranata Komputer Muda</t>
  </si>
  <si>
    <t>Pengolah Data Program, Anggaran, dan Laporan</t>
  </si>
  <si>
    <t>Analis Perencanaan dan Pengembangan Pegawai</t>
  </si>
  <si>
    <t>UPT LAYANAN KONSULTASI DAN BANTUAN HUKUM</t>
  </si>
  <si>
    <t>KEPALA UPT LAYANAN KONSULTASI DAN BANTUAN HUKUM</t>
  </si>
  <si>
    <t>UPT LAYANAN BIMBINGAN DAN KONSELING</t>
  </si>
  <si>
    <t>KEPALA UPT LAYANAN BIMBINGAN DAN KONSELING</t>
  </si>
  <si>
    <t>Kelas = 14</t>
  </si>
  <si>
    <t>Kelas = 12</t>
  </si>
  <si>
    <t>Kelas = 9</t>
  </si>
  <si>
    <t>Kelas = 8</t>
  </si>
  <si>
    <t>Kelas = 11</t>
  </si>
  <si>
    <t>UNIT PELAKSANA TEKNIS LAYANAN KESEHATAN</t>
  </si>
  <si>
    <t>UNIT PELAKSANA TEKNIS LKBH</t>
  </si>
  <si>
    <t>UNIT PELAKSANA TEKNIS PUSKOM</t>
  </si>
  <si>
    <t>UNIT PELAKSANA TEKNIS LBK</t>
  </si>
  <si>
    <t>UNIT PELAKSANA TEKNIS PERPUSTAKAAN</t>
  </si>
  <si>
    <t>NoX</t>
  </si>
  <si>
    <t>NO</t>
  </si>
  <si>
    <t>NAMA JABATAN</t>
  </si>
  <si>
    <t>JOB VALUE</t>
  </si>
  <si>
    <t>F1 (1-9)</t>
  </si>
  <si>
    <t>F2 (1-5)</t>
  </si>
  <si>
    <t>F3 (1-5)</t>
  </si>
  <si>
    <t>F4 (1-6)</t>
  </si>
  <si>
    <t>F5 (1-6)</t>
  </si>
  <si>
    <t>F6 (1-4)</t>
  </si>
  <si>
    <t>F7 (1-4)</t>
  </si>
  <si>
    <t>F8 (1-3)</t>
  </si>
  <si>
    <t>F9 (1-3)</t>
  </si>
  <si>
    <t>x</t>
  </si>
  <si>
    <t>xx</t>
  </si>
  <si>
    <t>BAGIAN UHTP</t>
  </si>
  <si>
    <t>BAGIAN KEPEGAWAIAN</t>
  </si>
  <si>
    <t>SUBBAGIAN NON PNBP</t>
  </si>
  <si>
    <t>SUBBAGIAN AKLAP</t>
  </si>
  <si>
    <t>SUBBAGIAN PNBP</t>
  </si>
  <si>
    <t>SUBBAGIAN PPA</t>
  </si>
  <si>
    <t>SUBBAGIAN EPPA</t>
  </si>
  <si>
    <t>SUBBAGIAN DATA &amp; INFORMASI</t>
  </si>
  <si>
    <t>UPT PUSKOM</t>
  </si>
  <si>
    <t>UPT LKBH</t>
  </si>
  <si>
    <t>UPT LBK</t>
  </si>
  <si>
    <t>F1 (1-5)</t>
  </si>
  <si>
    <t>F2 (1-3)</t>
  </si>
  <si>
    <t>F3 (1-3)</t>
  </si>
  <si>
    <t>F4.a (1-4)</t>
  </si>
  <si>
    <t>F4.b (1-4)</t>
  </si>
  <si>
    <t>F5 (1-8)</t>
  </si>
  <si>
    <t>F6 (1-6)</t>
  </si>
  <si>
    <t>KEPALA BAGIAN UMUM, HUKUM, TATALAKSANA DAN PERLENGKAPAN</t>
  </si>
  <si>
    <t>NAMA JABATAN DI LINGKUNGAN UNIVERSITAS NEGERI YOGYAKARTA</t>
  </si>
  <si>
    <t>WAKIL REKTOR I</t>
  </si>
  <si>
    <t>WAKIL REKTOR II</t>
  </si>
  <si>
    <t>WAKIL REKTOR III</t>
  </si>
  <si>
    <t>WAKIL REKTOR IV</t>
  </si>
  <si>
    <t>A</t>
  </si>
  <si>
    <t>a</t>
  </si>
  <si>
    <t>b</t>
  </si>
  <si>
    <t>c</t>
  </si>
  <si>
    <t>d</t>
  </si>
  <si>
    <t>LEMBAGA - LEMBAGA</t>
  </si>
  <si>
    <t>FAKULTAS - FAKULTAS</t>
  </si>
  <si>
    <t>DEKAN</t>
  </si>
  <si>
    <t>WAKIL DEKAN: I, II, III</t>
  </si>
  <si>
    <t>C</t>
  </si>
  <si>
    <t>D</t>
  </si>
  <si>
    <t>ASISTEN DIREKTUR: I, II</t>
  </si>
  <si>
    <t>DAFTAR PENYESUAIAN NAMA JABATAN DI LINGKUNGAN 
KEMENTERIAN RISET, TEKNOLOGI, DAN PENDIDIKAN TINGGI</t>
  </si>
  <si>
    <t>NAMA JABATAN RISTEKDIKTI</t>
  </si>
  <si>
    <t>PENYESUAIAN DENGAN PERMENPANRB 25/2016</t>
  </si>
  <si>
    <t>Ajudan</t>
  </si>
  <si>
    <t>Ajudan Rektor</t>
  </si>
  <si>
    <t>Analis Administrasi Perizinan</t>
  </si>
  <si>
    <t>Analis Administrasi Perizinan Penelitian</t>
  </si>
  <si>
    <t>Analis Akuntabilitas Kinerja</t>
  </si>
  <si>
    <t>Analis Laporan Akuntabilitas Kinerja</t>
  </si>
  <si>
    <t>Analis Barang dan Jasa</t>
  </si>
  <si>
    <t>Penelaah Kebijakan Pengadaan Barang/Jasa</t>
  </si>
  <si>
    <t>Analis Barang Milik Negara</t>
  </si>
  <si>
    <t>Analis Kebijakan Barang Milik Negara</t>
  </si>
  <si>
    <t>Analis Capaian Pembelajaran</t>
  </si>
  <si>
    <t>Analis Pembelajaran Pendidikan</t>
  </si>
  <si>
    <t>Analis Data Akademik</t>
  </si>
  <si>
    <t>Analis Data dan Informasi</t>
  </si>
  <si>
    <t>Analis Data Kepegawaian</t>
  </si>
  <si>
    <t>Analis Sumber Daya Manusia Aparatur</t>
  </si>
  <si>
    <t>Analis Data Keuangan</t>
  </si>
  <si>
    <t>Analis Keuangan</t>
  </si>
  <si>
    <t>Analis Data Kinerja Pegawai</t>
  </si>
  <si>
    <t>Analis Kinerja</t>
  </si>
  <si>
    <t>Analis Pendidikan</t>
  </si>
  <si>
    <t>Analis Data Perguruan Tinggi</t>
  </si>
  <si>
    <t>Analis Perguruan Tinggi</t>
  </si>
  <si>
    <t>Analis Evaluasi Administrasi Perizinan</t>
  </si>
  <si>
    <t>Analis Evaluasi Kawasan Sains dan Teknologi</t>
  </si>
  <si>
    <t>Analis Kelembagaan Iptek</t>
  </si>
  <si>
    <t>Analis Evaluasi Sistem Inovasi</t>
  </si>
  <si>
    <t>Analis Ilmu Pengetahuan dan Teknologi</t>
  </si>
  <si>
    <t>Analis Harmonisasi Program Inovasi</t>
  </si>
  <si>
    <t>Analis Harmonisasi Program Riset dan Pengembangan</t>
  </si>
  <si>
    <t>Analis Inovasi Industri</t>
  </si>
  <si>
    <t>Analis Pemanpaatan Teknologi</t>
  </si>
  <si>
    <t>Analis Jabatan</t>
  </si>
  <si>
    <t>Analis Kebijakan Pendidikan Jarak jauh</t>
  </si>
  <si>
    <t>Analis Kebijakan Pengakuan Pembelajaran Lampau</t>
  </si>
  <si>
    <t>Analis Kebutuhan Diklat</t>
  </si>
  <si>
    <t>Analis Diklat</t>
  </si>
  <si>
    <t>Analis Kebutuhan Dunia Kerja</t>
  </si>
  <si>
    <t>Analis Kemahasiswaan</t>
  </si>
  <si>
    <t>Analis Kebutuhan Kompetensi SDM Iptek</t>
  </si>
  <si>
    <t>Analis Kompetensi</t>
  </si>
  <si>
    <t>Analis Kebutuhan Minat dan Bakat Mahasiswa</t>
  </si>
  <si>
    <t>Analis Kebutuhan Pendidik</t>
  </si>
  <si>
    <t>Analis Kebutuhan Pendidik/ Tenaga Kependidikan</t>
  </si>
  <si>
    <t>Analis Kebutuhan Tenaga Kependidikan</t>
  </si>
  <si>
    <t>Analis Kelembagaan</t>
  </si>
  <si>
    <t>Analis Kelembagaan dan Kerja Sama</t>
  </si>
  <si>
    <t>Analis Kelembagaan Perguruan Tinggi</t>
  </si>
  <si>
    <t>Analis Kerja Sama</t>
  </si>
  <si>
    <t>Analis Kerja Sama Dalam Negeri Pendidikan Tinggi</t>
  </si>
  <si>
    <t>Analis Kerja Sama Luar Negeri Pendidikan Tinggi</t>
  </si>
  <si>
    <t>Analis Kerugian Negara</t>
  </si>
  <si>
    <t>Analis Kesejahteraan Mahasiswa</t>
  </si>
  <si>
    <t>Analis Ketatalaksanaan</t>
  </si>
  <si>
    <t>Analis Kompetensi Dan Kualifikasi Ketenagaan</t>
  </si>
  <si>
    <t>Analis Kompetensi Lulusan</t>
  </si>
  <si>
    <t>Analis Kreativitas Mahasiswa</t>
  </si>
  <si>
    <t>Analis Kurikulum dan Pembelajaran</t>
  </si>
  <si>
    <t>Analis Kurikulum Dan Pembelajaran</t>
  </si>
  <si>
    <t>Analis Laporan Barang Milik Negara</t>
  </si>
  <si>
    <t>Analis Media dan Jurnalistik</t>
  </si>
  <si>
    <t>Analis Publikasi</t>
  </si>
  <si>
    <t>Analis Mutasi Jabatan Pimpinan</t>
  </si>
  <si>
    <t>Analis Organisasi Perguruan Tinggi</t>
  </si>
  <si>
    <t>Analis Pelaksanaan Akademik Dan Kemahasiswaan</t>
  </si>
  <si>
    <t>Analis Pelaksanaan Kurikulum</t>
  </si>
  <si>
    <t>Analis Pelaksanaan Kurikulum Pendidikan</t>
  </si>
  <si>
    <t>Analis Pelaksanaan Peraturan Kepegawaian</t>
  </si>
  <si>
    <t>Analis Penegakan Integritas dan Disiplin  Sumber Daya Manusia Aparatur</t>
  </si>
  <si>
    <t>Penyusun Program Anggaran dan Pelaporan</t>
  </si>
  <si>
    <t>Analis Pelaksanaan Program Sistem Penjaminan Mutu</t>
  </si>
  <si>
    <t>Analis Penjamin Mutu</t>
  </si>
  <si>
    <t>Analis Pelaporan Keuangan</t>
  </si>
  <si>
    <t>Analis Laporan Keuangan</t>
  </si>
  <si>
    <t>Analis Pemberdayaan Kemahasiswaan</t>
  </si>
  <si>
    <t>Analis Pembiayaan</t>
  </si>
  <si>
    <t>Analis Pengelolaan Pembiayaan</t>
  </si>
  <si>
    <t>Analis Penalaran Mahasiswa</t>
  </si>
  <si>
    <t>Analis Penataan Organisasi Profesi</t>
  </si>
  <si>
    <t>Analis Pendayagunaan dan Penghapusan Barang Milik Negara</t>
  </si>
  <si>
    <t>Analis Penerapan Uji Kompetensi</t>
  </si>
  <si>
    <t>Analis Pengembangan Kompetensi</t>
  </si>
  <si>
    <t>Analis Penerimaan Negara Bukan Pajak (PNBP)</t>
  </si>
  <si>
    <t>Analis Pengadaan Barang dan Jasa</t>
  </si>
  <si>
    <t>Analis Pengawasan Organisasi Profesi</t>
  </si>
  <si>
    <t>Analis Pengelolaan dan Pemanfaatan Sarana Prasarana</t>
  </si>
  <si>
    <t>Analis Pengembangan Sarana dan Prasarana</t>
  </si>
  <si>
    <t>Analis Pengembangan Inkubator Teknologi</t>
  </si>
  <si>
    <t>Analis Pengembangan Intermediasi Teknologi</t>
  </si>
  <si>
    <t>Analis Pengembangan Jaringan Inovasi</t>
  </si>
  <si>
    <t>Analis Pengembangan Karier</t>
  </si>
  <si>
    <t>Analis Pengembangan Karir</t>
  </si>
  <si>
    <t>Analis Pengembangan Karier Pendidik</t>
  </si>
  <si>
    <t>Analis Pengembangan Karir Pendidik/ Tenaga Kependidikan</t>
  </si>
  <si>
    <t>Analis Pengembangan Kawasan Sains dan Teknologi</t>
  </si>
  <si>
    <t>Analis Pengembangan Kebijakan Strategis Ilmu Pengetahuan dan Teknologi</t>
  </si>
  <si>
    <t>Analis Pengembangan Kebijakan Strategis Ilmu Pengetahuan dan Teknologi Masa Depan</t>
  </si>
  <si>
    <t>Analis Pengembangan Kemitraan Riset dan Pengembangan Dalam Negeri</t>
  </si>
  <si>
    <t>Analis Kemitraan</t>
  </si>
  <si>
    <t>Analis Pengembangan Kemitraan Riset dan Pengembangan Luar Negeri</t>
  </si>
  <si>
    <t>Analis Pengembangan Kurikulum</t>
  </si>
  <si>
    <t>Analis Pengembangan Pegawai</t>
  </si>
  <si>
    <t>Analis Pengembangan SDM Aparatur</t>
  </si>
  <si>
    <t>Analis Pengembangan Protokol</t>
  </si>
  <si>
    <t>Analis Humas dan Protokol</t>
  </si>
  <si>
    <t>Analis Pengembangan Sarana dan Prasarana Pembelajaran</t>
  </si>
  <si>
    <t>Analis Pengembangan Sistem Informasi Riset dan Pengembangan</t>
  </si>
  <si>
    <t>Analis Sistem Informasi</t>
  </si>
  <si>
    <t>Analis Pengembangan Sistem Inovasi</t>
  </si>
  <si>
    <t>Analis Pengembangan Sistem Pembelajaran</t>
  </si>
  <si>
    <t>Analis Pengembangan Sistem Uji Kompetensi</t>
  </si>
  <si>
    <t>Analis Pengembangan Standardisasi Riset dan Pengembangan</t>
  </si>
  <si>
    <t>Analis Penelitian dan Pengembangan</t>
  </si>
  <si>
    <t>Analis Pengembangan Teknologi</t>
  </si>
  <si>
    <t>Analis Peningkatan Kualifikasi Pendidik</t>
  </si>
  <si>
    <t>Analis Kualifikasi Dan Karir Pendidik Dan Tenaga Kependidikan</t>
  </si>
  <si>
    <t>Analis Peningkatan Kualifikasi SDM Iptek</t>
  </si>
  <si>
    <t>Analis Peningkatan Kualifikasi Tenaga Kependidikan</t>
  </si>
  <si>
    <t>Analis Peningkatan Mutu</t>
  </si>
  <si>
    <t>Analis Mutu Pendidikan</t>
  </si>
  <si>
    <t>Analis Perencanaan Pegawai</t>
  </si>
  <si>
    <t>Analis Perencanaan Sumber Daya Manusia Aparatur</t>
  </si>
  <si>
    <t>Analis Perencanaan Program dan Anggaran</t>
  </si>
  <si>
    <t>Analis Perencanaan Sarana Prasarana IPTEK</t>
  </si>
  <si>
    <t>Penyusun Rencana Kebutuhan Sarana dan Prasarana</t>
  </si>
  <si>
    <t>Analis Perusahaan Pemula Berbasis Teknologi</t>
  </si>
  <si>
    <t>Analis Program Studi Perguruan Tinggi</t>
  </si>
  <si>
    <t>Analis Revitalisasi Penjaminan Mutu</t>
  </si>
  <si>
    <t>Analis Sarana dan Prasarana Kantor</t>
  </si>
  <si>
    <t>Analis Pengembangan Sarana Dan Prasarana</t>
  </si>
  <si>
    <t>Analis Sistem dan Prosedur</t>
  </si>
  <si>
    <t>Analis Sistem Informasi Inovasi</t>
  </si>
  <si>
    <t>Analis Sistem Jaringan dan Informasi</t>
  </si>
  <si>
    <t>Analis Valuasi Teknologi</t>
  </si>
  <si>
    <t>Anggota Keamanan</t>
  </si>
  <si>
    <t>Anggota Keselamatan</t>
  </si>
  <si>
    <t>Bendahara</t>
  </si>
  <si>
    <t>Pengelola Keuangan</t>
  </si>
  <si>
    <t>Pramu Bakti</t>
  </si>
  <si>
    <t>Evaluator Penyelenggaraan Pendidikan dan Pelatihan</t>
  </si>
  <si>
    <t>Evaluator Sistem Riset dan Pengembangan</t>
  </si>
  <si>
    <t>Fasilitator Bantuan Hukum</t>
  </si>
  <si>
    <t>Penyusun Bahan Bantuan Hukum</t>
  </si>
  <si>
    <t>Fasilitator Kewirausahaan</t>
  </si>
  <si>
    <t>Komandan Petugas Keamanan</t>
  </si>
  <si>
    <t>Komandan Pleton Keamanan</t>
  </si>
  <si>
    <t>Komandan Pleton Keselamatan</t>
  </si>
  <si>
    <t>Komandan Regu Keamanan</t>
  </si>
  <si>
    <t>Komandan Regu Keselamatan/ Rescue</t>
  </si>
  <si>
    <t>Operator Komputer Grafis</t>
  </si>
  <si>
    <t>Operator Mesin</t>
  </si>
  <si>
    <t>Operator Telekomunikasi</t>
  </si>
  <si>
    <t>Operator Traktor</t>
  </si>
  <si>
    <t>Operator Alat Berat</t>
  </si>
  <si>
    <t>Pemelihara Dokumentasi dan Laporan</t>
  </si>
  <si>
    <t>Pengelola Dokumentasi</t>
  </si>
  <si>
    <t>Pemelihara Jaringan dan Perangkat Keras</t>
  </si>
  <si>
    <t>Pengelola Sistem dan Jaringan</t>
  </si>
  <si>
    <t>Pemelihara Kebun</t>
  </si>
  <si>
    <t>Pemelihara Perangkat Lunak</t>
  </si>
  <si>
    <t>Pemroses Dokumen Perjalanan</t>
  </si>
  <si>
    <t>Pengadministrasi Perjalanan Dinas Luar Negeri</t>
  </si>
  <si>
    <t>Pengadministrasi Kepegawaian</t>
  </si>
  <si>
    <t>Pemroses Mutasi Jabatan Fungsional Dosen</t>
  </si>
  <si>
    <t>Pemroses Mutasi Pendidik</t>
  </si>
  <si>
    <t>Pemroses Mutasi Tenaga Administrasi</t>
  </si>
  <si>
    <t>Pemroses Pemberdayaan Kemahasiswaan</t>
  </si>
  <si>
    <t>Pemroses Penetapan Pejabat Perbendaharaan</t>
  </si>
  <si>
    <t>Pengadministrasi Keuangan</t>
  </si>
  <si>
    <t>Pemroses Pensiun</t>
  </si>
  <si>
    <t>Pemroses Penyetaraan Ijazah Luar Negeri</t>
  </si>
  <si>
    <t>Pengadministrasi Pendidikan</t>
  </si>
  <si>
    <t>Pemroses Penyetaraan Pengakuan Pembelajaran Lampau</t>
  </si>
  <si>
    <t>Pranata Kearsipan</t>
  </si>
  <si>
    <t>Penata Pameran</t>
  </si>
  <si>
    <t>Teknisi Panggung</t>
  </si>
  <si>
    <t>Pendesain Jaringan dan Perangkat Keras</t>
  </si>
  <si>
    <t>Analis Sistem Informasi dan Jaringan</t>
  </si>
  <si>
    <t>Pendesain Tampilan Informasi</t>
  </si>
  <si>
    <t>Perancang Grafis</t>
  </si>
  <si>
    <t>Penelaah Bahan Kemitraan Lembaga Negara</t>
  </si>
  <si>
    <t>Penelaah Kasus Kepegawaian</t>
  </si>
  <si>
    <t>Analis Penegakan Integritas dan Disiplin Sumber Daya Manusia Aparatur</t>
  </si>
  <si>
    <t>Pengadministrasi Akuntabilitas Kinerja</t>
  </si>
  <si>
    <t>Pengadministrasi Perencanaan dan Program</t>
  </si>
  <si>
    <t>Pengadministrasi Bahan Informasi</t>
  </si>
  <si>
    <t>Pengadministrasi Data Penyajian dan Publikasi</t>
  </si>
  <si>
    <t>Pengadministrasi Beasiswa</t>
  </si>
  <si>
    <t>Pengadministrasi Data Akademik dan Kemahasiswaan</t>
  </si>
  <si>
    <t>Pengadministrasi Data Jabatan</t>
  </si>
  <si>
    <t>Pengadministrasi Data Kewirausahaan</t>
  </si>
  <si>
    <t>Pengadministrasi Data Organisasi Perguruan Tinggi</t>
  </si>
  <si>
    <t>Pengadministrasi Kependidikan</t>
  </si>
  <si>
    <t>Pengadministrasi Data Pelaksanaan Program Sistem Penjaminan Mutu</t>
  </si>
  <si>
    <t>Pengadministrasi Data Penelitian</t>
  </si>
  <si>
    <t>Pengadministrasi Data Pengabdian pada Masyarakat</t>
  </si>
  <si>
    <t>Pengadministrasi Data Pengembangan Karier</t>
  </si>
  <si>
    <t>Pengadministrasi Data Penjaminan Mutu</t>
  </si>
  <si>
    <t>Pengadministrasi Data Program Studi Perguruan Tinggi</t>
  </si>
  <si>
    <t>Pengadministrasi Data Registrasi</t>
  </si>
  <si>
    <t>Pengadministrasi Data Sarana Prasarana</t>
  </si>
  <si>
    <t>Pengadministrasi Sarana dan Prasarana</t>
  </si>
  <si>
    <t>Pengadministrasi Dokumen Bantuan Hukum dan Kerja Sama</t>
  </si>
  <si>
    <t>Pengadministrasi Hukum</t>
  </si>
  <si>
    <t>Pengadministrasi Dokumen Kelembagaan</t>
  </si>
  <si>
    <t>Pengadministrasi Gudang</t>
  </si>
  <si>
    <t>Pengadministrasi Hasil Pengawasan</t>
  </si>
  <si>
    <t>Pengadministrasi Kelembagaan Dan Kerja Sama</t>
  </si>
  <si>
    <t>Pengadministrasi Kemahasiswaan</t>
  </si>
  <si>
    <t>Pengadministrasi Kemitraan</t>
  </si>
  <si>
    <t>Pengadministrasi Teknis Pemeriksaan dan Perawatan Kendaraan Bermotor</t>
  </si>
  <si>
    <t>Pengadministrasi Program dan Kerjasama</t>
  </si>
  <si>
    <t>Pengadministrasi Kerja Sama Dalam Negeri</t>
  </si>
  <si>
    <t>Pengadministrasi Kerja Sama Luar Negeri</t>
  </si>
  <si>
    <t>Pengadministrasi Kerugian Negara</t>
  </si>
  <si>
    <t>Pengadministrasi Ketatalaksanaan</t>
  </si>
  <si>
    <t>Pengadministrasi Koleksi</t>
  </si>
  <si>
    <t>Pengadministrasi Koleksi Museum</t>
  </si>
  <si>
    <t>Pengadministrasi Layanan Fasilitas Kemahasiswaan</t>
  </si>
  <si>
    <t>Pengadministrasi Layanan Informasi</t>
  </si>
  <si>
    <t>Pengadministrasi Layanan Informasi Perguruan Tinggi</t>
  </si>
  <si>
    <t>Pengadministrasi Layanan Kemahasiswaan</t>
  </si>
  <si>
    <t>Pengadministrasi Minat, Bakat, dan Penalaran Mahasiswa</t>
  </si>
  <si>
    <t>Pengadministrasi Minat, Bakat, dan Penalaran dan Informasi Mahasiswa</t>
  </si>
  <si>
    <t>Pengadministrasi Organisasi Kemahasiswaan</t>
  </si>
  <si>
    <t>Pengadministrasi Pelaporan Keuangan</t>
  </si>
  <si>
    <t>Penata Laporan Keuangan</t>
  </si>
  <si>
    <t>Pengadministrasi Pembiayaan</t>
  </si>
  <si>
    <t>Pengadministrasi Penelitian dan Pengabdian kepada Masyarakat</t>
  </si>
  <si>
    <t>Pengadministrasi Penjaminan Mutu</t>
  </si>
  <si>
    <t>Pengadministrasi Peraturan Perundang-undangan</t>
  </si>
  <si>
    <t>Pengadministrasi Data Peraturan Perundang - Undangan</t>
  </si>
  <si>
    <t>Pengadministrasi Perbendaharaan</t>
  </si>
  <si>
    <t>Pengadministrasi Perjanjian Kerja Sama</t>
  </si>
  <si>
    <t>Pengadministrasi Perpustakaan</t>
  </si>
  <si>
    <t>Pengadministrasi Program dan Anggaran</t>
  </si>
  <si>
    <t>Pengadministrasi Anggaran</t>
  </si>
  <si>
    <t>Pengadministrasi Program dan Laporan Penelitian</t>
  </si>
  <si>
    <t>Pengadministrasi Program dan Laporan Pengabdian</t>
  </si>
  <si>
    <t>Pengadministrasi Tenaga Dosen</t>
  </si>
  <si>
    <t>Pengadministrasi Pendidik Dan Tenaga Kependidikan</t>
  </si>
  <si>
    <t>Pengadminsitrasi Bahan Pengembangan Kurikulum</t>
  </si>
  <si>
    <t>Pengadminstrasi Data Sistem dan prosedur</t>
  </si>
  <si>
    <t>Pengelola Bahan Pustaka</t>
  </si>
  <si>
    <t xml:space="preserve">Pengelola Bahan Pustaka </t>
  </si>
  <si>
    <t>Pengelola Data dan Informasi</t>
  </si>
  <si>
    <t>Pengelola Data</t>
  </si>
  <si>
    <t>Pengelola Data Pelaksanaan Kurikulum</t>
  </si>
  <si>
    <t>Pengelola Kurikulum</t>
  </si>
  <si>
    <t>Pengelola Data Perguruan Tinggi</t>
  </si>
  <si>
    <t>Pengelola Data Edukasi</t>
  </si>
  <si>
    <t>Pengelola Data Registrasi</t>
  </si>
  <si>
    <t>Pengelola Database</t>
  </si>
  <si>
    <t>Pengelola Penyelenggaraan Diklat</t>
  </si>
  <si>
    <t>Pengelola Informasi Perguruan Tinggi</t>
  </si>
  <si>
    <t>Pengelola Informasi Akademik</t>
  </si>
  <si>
    <t>Pengelola Teknologi Informasi</t>
  </si>
  <si>
    <t>Pengelola Keamanan</t>
  </si>
  <si>
    <t>Pranata Pasukan Pengamanan Dalam</t>
  </si>
  <si>
    <t>Pengelola Keperawatan</t>
  </si>
  <si>
    <t>Pengelola Keselamatan/ Pengelola Sistem Pengembangan Keselamatan</t>
  </si>
  <si>
    <t>Pranata Pemadam Kebakaran</t>
  </si>
  <si>
    <t>Pengelola Situs/ Web</t>
  </si>
  <si>
    <t>Pengelola Pengaduan Masyarakat</t>
  </si>
  <si>
    <t>Pengelola Pengaduan Publik</t>
  </si>
  <si>
    <t>Pengelola Poliklinik</t>
  </si>
  <si>
    <t>Pengelola Program Minat dan Penalaran Mahasiswa</t>
  </si>
  <si>
    <t>Pengelola Program Minat, Bakat, dan Penalaran Mahasiswa</t>
  </si>
  <si>
    <t>Pengelola Rumah Susun Sewa Mahasiswa</t>
  </si>
  <si>
    <t>Pengelola Sistem Informasi Beasiswa</t>
  </si>
  <si>
    <t>Pengelola Sistem Informasi</t>
  </si>
  <si>
    <t>Pengelola Sistem Informasi Capaian Pembelajaran</t>
  </si>
  <si>
    <t>Pengelola Sistem Informasi Diklat</t>
  </si>
  <si>
    <t>Pranata Sistem Informasi Diklat Aparatur</t>
  </si>
  <si>
    <t>Pengelola Sistem Informasi Dunia Kerja</t>
  </si>
  <si>
    <t>Pengelola Sistem Informasi Kepegawaian</t>
  </si>
  <si>
    <t>Pengelola Sistem Informasi Kompetensi Lulusan</t>
  </si>
  <si>
    <t>Pengelola Instalasi Teknologi Informasi</t>
  </si>
  <si>
    <t>Pengelola Teknologi Hasil Pertanian</t>
  </si>
  <si>
    <t>Pengelola Wisma Giri Sena</t>
  </si>
  <si>
    <t>Pengembang Jaringan dan Perangkat Keras</t>
  </si>
  <si>
    <t>Analis Sistem Informasi Dan Jaringan</t>
  </si>
  <si>
    <t>Pengembang Kurikulum</t>
  </si>
  <si>
    <t>Pengembang Perangkat Lunak</t>
  </si>
  <si>
    <t>Pengkaji Penyajian Informasi</t>
  </si>
  <si>
    <t xml:space="preserve">Penyusun Bahan Informasi </t>
  </si>
  <si>
    <t>Pengolah Bahan Kerjasama dan Kemitraan</t>
  </si>
  <si>
    <t>Pengelola Informasi Kerjasama</t>
  </si>
  <si>
    <t>Pengolah Data</t>
  </si>
  <si>
    <t>Pengelola Dokumen Perizinan</t>
  </si>
  <si>
    <t>Pengolah Data Akademik dan Kemahasiswaan</t>
  </si>
  <si>
    <t>Pengolah Data Akuntansi dan Pelaporan Keuangan</t>
  </si>
  <si>
    <t>Pengolah Data Sistem Akuntansi</t>
  </si>
  <si>
    <t>Pengolah Data Alumni</t>
  </si>
  <si>
    <t>Pengelola Data Alumni</t>
  </si>
  <si>
    <t>Pengolah Data Bantuan Hukum</t>
  </si>
  <si>
    <t>Pengelola Bantuan Hukum</t>
  </si>
  <si>
    <t>Pengelola Barang Milik Negara</t>
  </si>
  <si>
    <t>Pengolah Data Beasiswa dan Bantuan</t>
  </si>
  <si>
    <t>Pengolah Data dan Informasi Penelitian</t>
  </si>
  <si>
    <t>Pengolah Data dan Informasi Penelitian dan Pengabdian Pada Masyarakat</t>
  </si>
  <si>
    <t>Pengolah Data dan Informasi Pengabdian</t>
  </si>
  <si>
    <t>Pengolah Data Disiplin Pegawai</t>
  </si>
  <si>
    <t>Pengelola Disiplin Pegawai</t>
  </si>
  <si>
    <t>Pengolah Data Evaluasi dan Penjaminan Mutu Pendidikan</t>
  </si>
  <si>
    <t>Pengelola Data Mutu Pendidikan</t>
  </si>
  <si>
    <t>Pengolah Data Evaluasi Kawasan Sains dan Teknologi</t>
  </si>
  <si>
    <t>Pengolah Data Evaluasi Sistem Inovasi</t>
  </si>
  <si>
    <t>Pengolah Data Evaluasi Sistem Riset dan Pengembangan</t>
  </si>
  <si>
    <t>Pengolah Data Hak Kekayaan Intelektual</t>
  </si>
  <si>
    <t>Pengelola Hak Kekayaan Intelektual</t>
  </si>
  <si>
    <t>Pengolah Data Harmonisasi Program Inovasi</t>
  </si>
  <si>
    <t>Pengolah Data Harmonisasi Program Riset dan Pengembangan</t>
  </si>
  <si>
    <t>Pengolah Data Informasi</t>
  </si>
  <si>
    <t>Pengolah Data Informasi dan Publikasi</t>
  </si>
  <si>
    <t>Pengolah Data Inovasi Industri</t>
  </si>
  <si>
    <t>Pengolah Data Inventarisasi dan Pelaporan Barang Milik Negara</t>
  </si>
  <si>
    <t>Pengolah Data Jabatan</t>
  </si>
  <si>
    <t>Pengolah Data Kebutuhan Dunia Kerja</t>
  </si>
  <si>
    <t>Pengolah Data Kebutuhan Kompetensi SDM Iptek</t>
  </si>
  <si>
    <t>Pengolah Data Kebutuhan Pegawai</t>
  </si>
  <si>
    <t>Pengelola Formasi dan Pengadaan Pegawai</t>
  </si>
  <si>
    <t>Pengolah Data Kebutuhan Tenaga Kependidikan</t>
  </si>
  <si>
    <t>Pengolah Data Kelembagaan</t>
  </si>
  <si>
    <t>Pengolah Data Kelembagaan dan Kerja Sama</t>
  </si>
  <si>
    <t>Pengolah Data Kelembagaan Perguruan Tinggi</t>
  </si>
  <si>
    <t>Pengolah Data Kemahasiswaan dan Alumni</t>
  </si>
  <si>
    <t>Pengelola Kemahasiswaan/ Alumni</t>
  </si>
  <si>
    <t>Pengolah Data Kemitraan Lembaga Masyarakat</t>
  </si>
  <si>
    <t>Pengelola Kepegawaian</t>
  </si>
  <si>
    <t>Pengolah Data Kerja Sama Dalam Negeri</t>
  </si>
  <si>
    <t>Pengolah Data Kerja Sama Dalam Negeri Pendidikan Tinggi</t>
  </si>
  <si>
    <t>Pengolah Data Kerja Sama Luar Negeri</t>
  </si>
  <si>
    <t>Pengolah Data Kerja Sama Luar Negeri Pendidikan Tinggi</t>
  </si>
  <si>
    <t>Pengolah Data Kerugian Negara</t>
  </si>
  <si>
    <t>Pengelola Kerugian Negara</t>
  </si>
  <si>
    <t>Pengolah Data Kesejahteraan Mahasiswa</t>
  </si>
  <si>
    <t>Pengolah Data Ketenagaan</t>
  </si>
  <si>
    <t>Pengelola Pendidikan Dan Tenaga Kependidikan</t>
  </si>
  <si>
    <t>Pengolah Data Kinerja</t>
  </si>
  <si>
    <t>Pengelola Akuntabilitas</t>
  </si>
  <si>
    <t>Pengolah Data Kinerja Pegawai</t>
  </si>
  <si>
    <t>Pengelola Penilaian Kinerja Pegawai</t>
  </si>
  <si>
    <t>Pengolah Data Kreativitas dan Inovasi</t>
  </si>
  <si>
    <t>Pengelola Data Kreativitas dan Inovasi</t>
  </si>
  <si>
    <t>Pengolah Data Laporan Hasil Pemeriksaan</t>
  </si>
  <si>
    <t>Pengelola Data Temuan Pengawasan</t>
  </si>
  <si>
    <t>Pengolah Data Mahasiswa dan Alumni</t>
  </si>
  <si>
    <t>Pengolah Data Minat dan Bakat Mahasiswa</t>
  </si>
  <si>
    <t>Pengelola Program Minat, Bakat, Dan Penalaran Mahasiswa</t>
  </si>
  <si>
    <t>Pengolah Data Mutasi Jabatan Fungsional</t>
  </si>
  <si>
    <t>Pengolah Data Mutasi Jabatan Fungsional Dosen</t>
  </si>
  <si>
    <t>Pengolah Data Mutasi Jabatan Pimpinan</t>
  </si>
  <si>
    <t>Pengolah Data Mutasi Tenaga Administrasi</t>
  </si>
  <si>
    <t>Pengolah Data Organisasi Kemahasiswaan</t>
  </si>
  <si>
    <t>Pengelola Organisasi Kemahasiswaan</t>
  </si>
  <si>
    <t>Pengolah Data Organisasi Perguruan Tinggi</t>
  </si>
  <si>
    <t>Pengelola Organisasi Perguruan Tinggi</t>
  </si>
  <si>
    <t>Pengolah Data Pelaksanaan Pelaksanaan Program dan Anggaran</t>
  </si>
  <si>
    <t>Pengelola Data Pelaksanaan Program dan Anggaran</t>
  </si>
  <si>
    <t>Pengolah Data Pelaksanaan Program dan Anggaran</t>
  </si>
  <si>
    <t>Pengolah Data Pelaksanaan Program Sistem Penjaminan Mutu</t>
  </si>
  <si>
    <t>Pengolah Data Pelaporan Keuangan</t>
  </si>
  <si>
    <t>Pengolah Data Laporan Keuangan</t>
  </si>
  <si>
    <t>Pengolah Data Pemanfaatan Sarana Prasarana</t>
  </si>
  <si>
    <t>Pengolah Data Pemberdayaan Kemahasiswaan</t>
  </si>
  <si>
    <t>Pengelola Data Pemberdayaan Kemahasiswaan</t>
  </si>
  <si>
    <t>Pengolah Data Pembiayaan</t>
  </si>
  <si>
    <t>Pengolah Data Pengelolaan Pembiayaan</t>
  </si>
  <si>
    <t>Pengolah Data Penalaran Mahasiswa</t>
  </si>
  <si>
    <t>Pengolah Data Penataan Organisasi Profesi</t>
  </si>
  <si>
    <t>Pengolah Data Pendayagunaan dan Penghapusan Barang Milik Negara</t>
  </si>
  <si>
    <t>Pengolah Data Pendidik</t>
  </si>
  <si>
    <t>Pengolah Data Pendidikan Jarak Jauh</t>
  </si>
  <si>
    <t>Pengolah Data Penelitian dan Pengabdian kepada Masyarakat</t>
  </si>
  <si>
    <t>Pengelola Pengabdian Kepada Masyarakat</t>
  </si>
  <si>
    <t>Pengolah Data Penelitian Dasar dan Pengembangan Ilmu</t>
  </si>
  <si>
    <t>Pengelola Penelitian Dasar Dan Pengembangan Ilmu</t>
  </si>
  <si>
    <t>Pengolah Data Penelitian Strategis</t>
  </si>
  <si>
    <t>Pengolah Data Penerapan Uji Kompetensi</t>
  </si>
  <si>
    <t>Pengolah Data Penerimaan Negara Bukan Pajak</t>
  </si>
  <si>
    <t>Pengolah Data Pengabdian Kepada Masyarakat</t>
  </si>
  <si>
    <t>Pengolah Data Pengadaan Barang dan Jasa</t>
  </si>
  <si>
    <t>Pengolah Data Pengakuan Pembelajaran Lampau</t>
  </si>
  <si>
    <t>Pengolah Data Pengawasan Organisasi Profesi</t>
  </si>
  <si>
    <t>Pengolah Data Pengembangan Capaian Pembelajaran</t>
  </si>
  <si>
    <t>Pengolah Data Pengembangan Inkubator Teknologi</t>
  </si>
  <si>
    <t>Pengolah Data Pengembangan Institusi</t>
  </si>
  <si>
    <t>Pengolah Data Pengembangan Intermediasi Teknologi</t>
  </si>
  <si>
    <t>Pengolah Data Pengembangan Jaringan Inovasi</t>
  </si>
  <si>
    <t>Pengolah Data Pengembangan Karier</t>
  </si>
  <si>
    <t>Pengelola Pengembangan Karir</t>
  </si>
  <si>
    <t>Pengolah Data Pengembangan Karir Pendidik</t>
  </si>
  <si>
    <t>Pengolah Data Pengembangan Karir Tenaga Kependidikan</t>
  </si>
  <si>
    <t>Pengolah Data Pengembangan Kawasan Sains dan Teknologi</t>
  </si>
  <si>
    <t>Pengolah Data Pengembangan Kebijakan Strategis Ilmu Pengetahuan dan Teknologi</t>
  </si>
  <si>
    <t>Pengolah Data Pengembangan Kebijakan Strategis Ilmu Pengetahuan dan Teknologi Masa Depan</t>
  </si>
  <si>
    <t>Pengolah Data Pengembangan Kemitraan Riset dan Pengembangan Dalam Negeri</t>
  </si>
  <si>
    <t>Pengolah Data Pengembangan Kemitraan Riset dan Pengembangan Luar Negeri</t>
  </si>
  <si>
    <t>Pengolah Data Pengembangan Kompetensi Lulusan</t>
  </si>
  <si>
    <t>Pengolah Data Pengembangan Kurikulum</t>
  </si>
  <si>
    <t>Pengolah Data Pengembangan Organisasi Profesi</t>
  </si>
  <si>
    <t>Pengolah Data Pengembangan Pegawai</t>
  </si>
  <si>
    <t>Pengolah Data Pengembangan Pembelajaran dan Penjaminan Mutu</t>
  </si>
  <si>
    <t>Pengelola Pengembangan Pembelajaran Dan Penjaminan Mutu Pendidikan</t>
  </si>
  <si>
    <t>Pengolah Data Pengembangan Promosi, Kerjasama, dan Bisnis Teknologi</t>
  </si>
  <si>
    <t>Pengolah Data Pengembangan Sistem Informasi Riset dan Pengembangan</t>
  </si>
  <si>
    <t>Pengolah Data Pengembangan Sistem Inovasi</t>
  </si>
  <si>
    <t>Pengolah Data Pengembangan Sistem Pembelajaran</t>
  </si>
  <si>
    <t>Pengolah Data Pengembangan Sistem Uji Kompetensi</t>
  </si>
  <si>
    <t>Pengolah Data Pengembangan Standardisasi Riset dan Pengembangan</t>
  </si>
  <si>
    <t>Pengolah Data Pengembangan Teknologi</t>
  </si>
  <si>
    <t>Pengolah Data Penguatan Dewan Riset</t>
  </si>
  <si>
    <t>Pengolah Data Penguatan Lembaga Penelitian dan Pengembangan Daerah</t>
  </si>
  <si>
    <t>Pengolah Data Penguatan Lembaga Penelitian dan Pengembangan Industri</t>
  </si>
  <si>
    <t>Pengolah Data Penguatan Lembaga Penelitian dan Pengembangan Kementerian</t>
  </si>
  <si>
    <t>Pengolah Data Penguatan Lembaga Penelitian dan Pengembangan Non Kementerian</t>
  </si>
  <si>
    <t>Pengolah Data Penilaian Kinerja Lembaga Penelitian dan Pengembangan</t>
  </si>
  <si>
    <t>Pengolah Data Peningkatan Kompetensi</t>
  </si>
  <si>
    <t>Pengolah Data Peningkatan Kualifikasi Pendidikan Dalam Negeri</t>
  </si>
  <si>
    <t>Pengelola Peningkatan Kualifikasi Pendidikan Dalam Negeri</t>
  </si>
  <si>
    <t>Pengolah Data Peningkatan Kualifikasi Pendidikan Luar Negeri</t>
  </si>
  <si>
    <t>Pengelola Peningkatan Kualifikasi Pendidikan Luar Negeri</t>
  </si>
  <si>
    <t>Pengolah Data Peningkatan Kualifikasi SDM Iptek</t>
  </si>
  <si>
    <t>Pengolah Data Peningkatan Kualifikasi Tenaga Pendidik</t>
  </si>
  <si>
    <t>Pengelola Peningkatan Kompetensi Pendidik dan Tenaga Kependidikan</t>
  </si>
  <si>
    <t>Pengolah Data Peningkatan Kualifikasi Tenaga Tenaga Kependidikan</t>
  </si>
  <si>
    <t>Pengolah Data Peningkatan Mutu</t>
  </si>
  <si>
    <t>Pengolah Data Penjaminan Mutu</t>
  </si>
  <si>
    <t>Pengolah Data Penjaminan Mutu Lembaga Penelitian dan Pengembangan</t>
  </si>
  <si>
    <t>Pengolah Data Penjaminan Mutu Pendidikan</t>
  </si>
  <si>
    <t>Pengolah Data Pensiun</t>
  </si>
  <si>
    <t>Pengolah Data Penunjang dan Pembinaan Karir</t>
  </si>
  <si>
    <t>Pengolah Data Peraturan Perundang-undangan</t>
  </si>
  <si>
    <t>Pengelola Penyusunan Peraturan Perundang - Undangan</t>
  </si>
  <si>
    <t>Pengolah Data Perencanaan dan Sistem Informasi</t>
  </si>
  <si>
    <t>Pengolah Data Perencanaan Program dan Anggaran</t>
  </si>
  <si>
    <t>Pengolah Data Perencanaan Penganggaran</t>
  </si>
  <si>
    <t>Pengolah Data Perusahaan Pemula Berbasis Teknologi</t>
  </si>
  <si>
    <t>Pengolah Data Pogram, Anggaran, dan Laporan</t>
  </si>
  <si>
    <t>Pengolah Data Program dan Evaluasi Pendidikan dan Pelatihan</t>
  </si>
  <si>
    <t>Pengolah Data Program dan Laporan Penelitian dan Pengabdian Pada Masyarakat</t>
  </si>
  <si>
    <t>Pengolah Data Program Diseminasi Inovasi</t>
  </si>
  <si>
    <t>Pengolah Data Program Kemitraan Strategis Inovasi</t>
  </si>
  <si>
    <t>Pengolah Data Program Peneliti Pemula</t>
  </si>
  <si>
    <t>Pengolah Data Program Penerapan Sistem Penjaminan Mutu</t>
  </si>
  <si>
    <t>Pengolah Data Program Penguatan Dewan Riset</t>
  </si>
  <si>
    <t>Pengolah Data Program Penguatan Lembaga Penunjang Lainnya</t>
  </si>
  <si>
    <t>Pengolah Data Program Peningkatan Kualifikasi</t>
  </si>
  <si>
    <t>Pengolah Data Program Studi Perguruan Tinggi</t>
  </si>
  <si>
    <t>Pengolah Data Program Wahana Inovasi</t>
  </si>
  <si>
    <t>Pengolah Data Publikasi Ilmiah</t>
  </si>
  <si>
    <t>Pengelola Data Publikasi Ilmiah</t>
  </si>
  <si>
    <t>Pengolah Data Rekening Pemerintah</t>
  </si>
  <si>
    <t>Pengolah Data Pengelolaan Rekening Pemerintah</t>
  </si>
  <si>
    <t>Pengolah Data Revitalisasi Penjaminan Mutu</t>
  </si>
  <si>
    <t>Pengolah Data Sarana dan Prasarana Kantor</t>
  </si>
  <si>
    <t>Pengelola Sarana dan Prasarana Kantor</t>
  </si>
  <si>
    <t>Pengolah Data Sarana dan Prasarana Pembelajaran</t>
  </si>
  <si>
    <t>Pengelola Data Sarana Dan Prasarana Pembelajaran</t>
  </si>
  <si>
    <t>Pengelola Data Sarana Dan Prasarana Pendidikan</t>
  </si>
  <si>
    <t>Pengolah Data Sarana Pendidikan</t>
  </si>
  <si>
    <t>Pengolah Data Sarana Prasarana IPTEK</t>
  </si>
  <si>
    <t>Pengelola Sarana IPTEK</t>
  </si>
  <si>
    <t>Pengolah Data Sistem dan Prosedur</t>
  </si>
  <si>
    <t>Pengolah Data Sistem Informasi</t>
  </si>
  <si>
    <t>Pengolah Data Tenaga Kependidikan</t>
  </si>
  <si>
    <t>Pengelola Data Tenaga Kependidikan</t>
  </si>
  <si>
    <t>Pengolah Data Usaha</t>
  </si>
  <si>
    <t>Pengolah Data Valuasi Teknologi</t>
  </si>
  <si>
    <t>Pengolah Informasi dan Publikasi Kegiatan Kemahasiswaan</t>
  </si>
  <si>
    <t>Pengolah Informasi Media</t>
  </si>
  <si>
    <t>Pengolah Program dan Laporan Pelayanan Pembelajaran Dan Penjaminan Mutu</t>
  </si>
  <si>
    <t>Pengolah Program dan Laporan Pengabdian</t>
  </si>
  <si>
    <t>Penyiap Pelaksanaan Kemitraan Lembaga Masyarakat</t>
  </si>
  <si>
    <t>Penyiap Pelaksanaan Kemitraan Lembaga Negara</t>
  </si>
  <si>
    <t>Penyiap Usul Tanda Jasa dan Penghargaan</t>
  </si>
  <si>
    <t>Penyusun Bahan Evaluasi Pelaksanaan Kurikulum</t>
  </si>
  <si>
    <t>Penyusun Bahan Evaluasi Pendidikan Jarak jauh</t>
  </si>
  <si>
    <t>Penyusun Bahan Kerja Sama dan Kemitraan</t>
  </si>
  <si>
    <t>Penyusun Rencana Kerjasama Kelembagaan</t>
  </si>
  <si>
    <t>Penyusun Bahan Pembinaan Penerimaan Negara Bukan Pajak</t>
  </si>
  <si>
    <t xml:space="preserve">Analis Penerimaan Negara Bukan Pajak </t>
  </si>
  <si>
    <t>Penyusun Bahan Pembinaan Perbendaharaan</t>
  </si>
  <si>
    <t>Analis Perbendaharaan</t>
  </si>
  <si>
    <t>Penyusun Bahan Pertimbangan dan Bantuan Hukum</t>
  </si>
  <si>
    <t>Penyusun Bahan Siaran Pers dan Pemberitaan</t>
  </si>
  <si>
    <t>Penyusun Bahan Publikasi</t>
  </si>
  <si>
    <t>Penyusun Data dan Informasi</t>
  </si>
  <si>
    <t>Penyusun Database</t>
  </si>
  <si>
    <t>Penyusun Dokumentasi dan Publikasi</t>
  </si>
  <si>
    <t>Penyusun Bahan Informasi dan Publikasi</t>
  </si>
  <si>
    <t>Penyusun Informasi Layanan Publik</t>
  </si>
  <si>
    <t>Penyusun Laporan Barang Milik Negara</t>
  </si>
  <si>
    <t xml:space="preserve">Analis Kebijakan Barang Milik Negara </t>
  </si>
  <si>
    <t>Penyusun Peraturan Perundang - undangan</t>
  </si>
  <si>
    <t>Analis Peraturan Perundang-Undangan dan Rancangan Peraturan Perundang-Undangan</t>
  </si>
  <si>
    <t>Penyusun Program Anggaran dan Laporan</t>
  </si>
  <si>
    <t>Penyusun Program Diseminasi Inovasi</t>
  </si>
  <si>
    <t>Penyusun Program Jurnal Ilmiah</t>
  </si>
  <si>
    <t>Penyusun Program Publikasi Ilmiah</t>
  </si>
  <si>
    <t>Penyusun Program Kemitraan Strategis Inovasi</t>
  </si>
  <si>
    <t>Penyusun Program Kerjasama Pendidikan dan Pelatihan</t>
  </si>
  <si>
    <t>Penyusun Bahan Kerjasama Pelatihan</t>
  </si>
  <si>
    <t>Penyusun Program Kreativitas dan Inovasi</t>
  </si>
  <si>
    <t>Penyusun Program Minat, Bakat, dan Penalaran Mahasiswa</t>
  </si>
  <si>
    <t>Penyusun Program Pembinaan Organisasi Kemahasiswaan</t>
  </si>
  <si>
    <t>Penyusun Program Pendidikan dan Pelatihan</t>
  </si>
  <si>
    <t>Penyusun Program Penyelenggaraan Diklat</t>
  </si>
  <si>
    <t>Penyusun Penelitian dan Pengembangan</t>
  </si>
  <si>
    <t>Penyusun Program Penelitian Dasar dan Pengembangan Ilmu</t>
  </si>
  <si>
    <t>Penyusun Program Penelitian Dasar Dan Pengembangan Ilmu</t>
  </si>
  <si>
    <t>Penyusun Program Penelitian Strategis</t>
  </si>
  <si>
    <t>Penyusun Program Penerapan Sistem Penjaminan Mutu</t>
  </si>
  <si>
    <t>Penyusun Program Pengabdian Kepada Masyarakat</t>
  </si>
  <si>
    <t>Penyusun Program Pengembangan Mahasiswa</t>
  </si>
  <si>
    <t>Penyusun Program Pengembangan Kemahasiswaan</t>
  </si>
  <si>
    <t>Penyusun Program Pengembangan Promosi, Kerjasama dan Bisnis Teknologi</t>
  </si>
  <si>
    <t>Penyusun Program Penguatan Dewan Riset</t>
  </si>
  <si>
    <t>Penyusun Program Penguatan Lembaga Penunjang Lainnya</t>
  </si>
  <si>
    <t>Penyusun Program Penilaian Kinerja Lembaga Penelitian dan Pengembangan</t>
  </si>
  <si>
    <t>Pengevaluasi Program dan Kinerja</t>
  </si>
  <si>
    <t>Penyusun Program Peningkatan Kualifikasi Pendidik</t>
  </si>
  <si>
    <t>Penyusun Program Peningkatan Kualifikasi Pendidikan Dalam Negeri</t>
  </si>
  <si>
    <t>Penyusun Program Peningkatan Kualifikasi Pendidikan Luar Negeri</t>
  </si>
  <si>
    <t>Penyusun Program Peningkatan Kualifikasi Tenaga Kependidikan</t>
  </si>
  <si>
    <t>Penyusun Program Penjaminan Mutu Lembaga Penelitian dan Pengembangan</t>
  </si>
  <si>
    <t>Penyusun Program Perolehan Hak Kekayaan Intelektual</t>
  </si>
  <si>
    <t>Penyusun Program Wahana Inovasi</t>
  </si>
  <si>
    <t>Penyusun Rancangan Peraturan Perundang-undangan</t>
  </si>
  <si>
    <t>Penyusun Rancangan Peraturan Perundang-undangan dan Pertimbangan Hukum</t>
  </si>
  <si>
    <t>Penyusun Risalah Rapat Pimpinan</t>
  </si>
  <si>
    <t>Penyusun Risalah</t>
  </si>
  <si>
    <t>Perancang Sistem Aplikasi dan Web</t>
  </si>
  <si>
    <t>Perancang Sistem Informasi Kepegawaian</t>
  </si>
  <si>
    <t>Perawat Ternak</t>
  </si>
  <si>
    <t>Petugas Humas</t>
  </si>
  <si>
    <t>Tenaga Peliputan</t>
  </si>
  <si>
    <t>Petugas Kesehatan</t>
  </si>
  <si>
    <t>Petugas Pengelolaan Administrasi Belanja Pegawai</t>
  </si>
  <si>
    <t>Petugas Rumah Susun Sewa Mahasiswa</t>
  </si>
  <si>
    <t>Petugas Wisma Giri Sena</t>
  </si>
  <si>
    <t>Pramu Sarana dan Prasarana Pendidikan</t>
  </si>
  <si>
    <t>Pemelihara Sarana Dan Prasarana</t>
  </si>
  <si>
    <t>Pramu Taman</t>
  </si>
  <si>
    <t>Pranata Fotografi</t>
  </si>
  <si>
    <t>Programmer</t>
  </si>
  <si>
    <t>Protokol</t>
  </si>
  <si>
    <t>Petugas Protokol</t>
  </si>
  <si>
    <t>Sekretaris</t>
  </si>
  <si>
    <t>Teknisi Komputer</t>
  </si>
  <si>
    <t>Petugas Teknologi Informasi Komputer</t>
  </si>
  <si>
    <t>Teknisi Laboratorium Bahasa</t>
  </si>
  <si>
    <t>Teknisi Panggung Ajang Gelar</t>
  </si>
  <si>
    <t>Teknisi Sarana dan Prasarana</t>
  </si>
  <si>
    <t>Teknisi Peralatan Kantor</t>
  </si>
  <si>
    <t>Teknisi Sarana dan Prasarana Pendidikan</t>
  </si>
  <si>
    <t>Teknisi Sarana Pendidikan Seni</t>
  </si>
  <si>
    <t>Pengelola Gaji</t>
  </si>
  <si>
    <t>KELAS</t>
  </si>
  <si>
    <t>KET</t>
  </si>
  <si>
    <t>UNIT KERJA : UNIVERSITAS NEGERI YOGYAKARTA</t>
  </si>
  <si>
    <t>Kepala Bagian Akademik</t>
  </si>
  <si>
    <t>Kepala Subbagian Akademik</t>
  </si>
  <si>
    <t>Kepala Subbagian Registrasi dan Statistik</t>
  </si>
  <si>
    <t>Kepala Subbagian Sarana Akademik</t>
  </si>
  <si>
    <t>Kepala Bagian Kemahasiswaan</t>
  </si>
  <si>
    <t>Kepala Subbagian Minat dan Penalaran Mahasiswa</t>
  </si>
  <si>
    <t>Kepala Subbagian Pelayanan Kesejahteraan Mahasiswa</t>
  </si>
  <si>
    <t>Kepala Subbagian Layanan Informasi Kemahasiswaan dan Alumni</t>
  </si>
  <si>
    <t>Kepala Bagian Informasi</t>
  </si>
  <si>
    <t>Kepala Subbagian Informasi Non Akademik</t>
  </si>
  <si>
    <t>Kepala Subbagian Informasi Akademik</t>
  </si>
  <si>
    <t>Kepala Bagian Umum, Hukum, Tata Laksana, dan Perlengkapan</t>
  </si>
  <si>
    <t>Kepala Subbagian Rumah Tangga</t>
  </si>
  <si>
    <t>Kepala Subbagian Tata Usaha dan Kearsipan</t>
  </si>
  <si>
    <t>Kepala Subbagian Perlengkapan</t>
  </si>
  <si>
    <t>Kepala Subbagian Hukum dan Tata Laksana</t>
  </si>
  <si>
    <t>Kepala Subbagian Tenaga Akademik</t>
  </si>
  <si>
    <t>Kepala Subbagian Tenaga Administrasi</t>
  </si>
  <si>
    <t>Kepala Bagian Keuangan dan Akuntansi</t>
  </si>
  <si>
    <t>Kepala Subbagian Akuntansi dan Pelaporan</t>
  </si>
  <si>
    <t>Kepala Bagian Perencanaan</t>
  </si>
  <si>
    <t>Kepala Subbagian Perencanaan Program dan Anggaran</t>
  </si>
  <si>
    <t>Kepala Subbagian Evaluasi Pelaksanaan Program dan Anggaran</t>
  </si>
  <si>
    <t>Kepala UPT Perpustakaan</t>
  </si>
  <si>
    <t>Kepala Subbagian Tata Usaha</t>
  </si>
  <si>
    <t>UPT Perpustakaan</t>
  </si>
  <si>
    <t>UPT Pusat Komputer</t>
  </si>
  <si>
    <t>UPT Layanan Konsultasi dan Bantuan Hukum</t>
  </si>
  <si>
    <t>UPT Layanan Bimbingan dan Konseling</t>
  </si>
  <si>
    <t>UPT Layanan Kesehatan</t>
  </si>
  <si>
    <t>Kepala Bagian Tata Usaha</t>
  </si>
  <si>
    <t>Kepala Subbagian Umum</t>
  </si>
  <si>
    <t>Kepala Subbagian Program</t>
  </si>
  <si>
    <t>Kepala Subbagian Data dan Informasi</t>
  </si>
  <si>
    <t>Fakultas Ilmu Pendidikan</t>
  </si>
  <si>
    <t>Kepala Subbagian Keuangan dan Akuntansi</t>
  </si>
  <si>
    <t>Kepala Subbagian Pendidikan</t>
  </si>
  <si>
    <t>Kepala Subbagian Kemahasiswaan dan Alumni</t>
  </si>
  <si>
    <t>Fakultas Matematika dan Ilmu Pengetahuan Alam</t>
  </si>
  <si>
    <t>Fakultas Ilmu Sosial</t>
  </si>
  <si>
    <t>Fakultas Bahasa dan Seni</t>
  </si>
  <si>
    <t>Fakultas Teknik</t>
  </si>
  <si>
    <t>Fakultas Ilmu Keolahragaan</t>
  </si>
  <si>
    <t>Fakultas Ekonomi</t>
  </si>
  <si>
    <t>Kepala Subbagian Akademik dan Kemahasiswaan</t>
  </si>
  <si>
    <t>NO.</t>
  </si>
  <si>
    <t>E</t>
  </si>
  <si>
    <t>ESELON I</t>
  </si>
  <si>
    <t>ESELON II</t>
  </si>
  <si>
    <t>II</t>
  </si>
  <si>
    <t>Kepala Biro Akademik Kemahasiswaan dan Informasi</t>
  </si>
  <si>
    <t>Biro Akademik Kemahasiswaan dan Informasi</t>
  </si>
  <si>
    <t>III</t>
  </si>
  <si>
    <t>Bagian Akademik</t>
  </si>
  <si>
    <t>IV</t>
  </si>
  <si>
    <t>Subbagian Akademik</t>
  </si>
  <si>
    <t>Subbagian Registrasi dan Statistik</t>
  </si>
  <si>
    <t>Subbagian Sarana Akademik</t>
  </si>
  <si>
    <t>Bagian Kemahasiswaan</t>
  </si>
  <si>
    <t>Subbagian Minat dan Penalaran Mahasiswa</t>
  </si>
  <si>
    <t>Subbagian Pelayanan</t>
  </si>
  <si>
    <t>Subbagian Layanan Informasi</t>
  </si>
  <si>
    <t>Bagian Informasi</t>
  </si>
  <si>
    <t>Subbagian Informasi Non Akademik</t>
  </si>
  <si>
    <t>Subbagian Informasi Akademik</t>
  </si>
  <si>
    <t>Kepala Biro Umum, Perencanaan dan Keuangan</t>
  </si>
  <si>
    <t>Biro Umum, Perencanaan dan Keuangan</t>
  </si>
  <si>
    <t>Bagian Umum, Hukum, Tata Laksana, dan Perlengkapan</t>
  </si>
  <si>
    <t>Subbagian Rumah Tangga</t>
  </si>
  <si>
    <t>Subbagian Tata Usaha dan Kearsipan</t>
  </si>
  <si>
    <t>Subbagian Perlengkapan</t>
  </si>
  <si>
    <t>Subbagian Hukum dan Tata Laksana</t>
  </si>
  <si>
    <t>Bagian Kepegawaian</t>
  </si>
  <si>
    <t>Subbagian Tenaga Akademik</t>
  </si>
  <si>
    <t>Subbagian Tenaga Administrasi</t>
  </si>
  <si>
    <t>Bagian Keuangan dan Akuntansi</t>
  </si>
  <si>
    <t>Kepala Subbagian Non PNBP</t>
  </si>
  <si>
    <t>Subbagian Non PNBP</t>
  </si>
  <si>
    <t>Subbagian Akuntansi dan Pelaporan</t>
  </si>
  <si>
    <t>Kepala Subbagian PNBP</t>
  </si>
  <si>
    <t>Subbagian PNBP</t>
  </si>
  <si>
    <t>Bagian Perencanaan</t>
  </si>
  <si>
    <t>Subbagian</t>
  </si>
  <si>
    <t>Subbagian Evaluasi Pelaksanaan Program dan Anggaran</t>
  </si>
  <si>
    <t>Subbagian Tata Usaha</t>
  </si>
  <si>
    <t>Subbagian Tata usaha</t>
  </si>
  <si>
    <t>Lembaga Pengembangan dan Penjamin Mutu Pendidikan</t>
  </si>
  <si>
    <t>Bagian Tata Usaha</t>
  </si>
  <si>
    <t>Subbagian Umum</t>
  </si>
  <si>
    <t>Subbagian Program</t>
  </si>
  <si>
    <t>Subbagian Data dan Informasi</t>
  </si>
  <si>
    <t>Lembaga Penelitian dan Pengabdian Kepada Masyarakat</t>
  </si>
  <si>
    <t>Subbagian Keuangan dan Akuntansi</t>
  </si>
  <si>
    <t>Kepala Subbagian Umum Perlengkapan dan Kepegawaian</t>
  </si>
  <si>
    <t>Subbagian Umum Perlengkapan dan Kepegawaian</t>
  </si>
  <si>
    <t>Subbagian Pendidikan</t>
  </si>
  <si>
    <t>Subbagian Kemahasiswaan dan Alumni</t>
  </si>
  <si>
    <t>Subbagian Akademik dan Kemahasiswaan</t>
  </si>
  <si>
    <t>Pascasarjana</t>
  </si>
  <si>
    <t>JFT</t>
  </si>
  <si>
    <t>JFU</t>
  </si>
  <si>
    <t>Analis Kebijakan Madya</t>
  </si>
  <si>
    <t>Analis Kepegawaian Madya</t>
  </si>
  <si>
    <t>Analis Kepegawaian Muda</t>
  </si>
  <si>
    <t>Analis Kepegawaian Penyelia</t>
  </si>
  <si>
    <t>Arsiparis Penyelia</t>
  </si>
  <si>
    <t>Auditor Kepegawaian Pertama</t>
  </si>
  <si>
    <t>Auditor Madya</t>
  </si>
  <si>
    <t>Auditor Muda</t>
  </si>
  <si>
    <t>Auditor Penyelia</t>
  </si>
  <si>
    <t>Auditor Pertama</t>
  </si>
  <si>
    <t>Bidan Penyelia</t>
  </si>
  <si>
    <t>Dokter Gigi Muda</t>
  </si>
  <si>
    <t>Dokter Gigi Pertama</t>
  </si>
  <si>
    <t>Dokter Muda</t>
  </si>
  <si>
    <t>Dokter Pertama</t>
  </si>
  <si>
    <t>Pengelola Pengadaan Barang/Jasa Pertama</t>
  </si>
  <si>
    <t>Pengembang Teknologi Pembelajaran Muda</t>
  </si>
  <si>
    <t>Pengembang Teknologi Pembelajaran Pertama</t>
  </si>
  <si>
    <t>Perancang Peraturan Perundang-undangan Madya</t>
  </si>
  <si>
    <t>Perancang Peraturan Perundang-undangan Muda</t>
  </si>
  <si>
    <t>Perancang Peraturan Perundang-undangan Penyelia</t>
  </si>
  <si>
    <t>Perancang Peraturan Perundang-undangan Pertama</t>
  </si>
  <si>
    <t>Perawat Penyelia</t>
  </si>
  <si>
    <t>Perawat Pertama</t>
  </si>
  <si>
    <t>Perencana Pertama</t>
  </si>
  <si>
    <t>Pranata Humas Madya</t>
  </si>
  <si>
    <t>Pranata Laboratorium Pendidikan Madya</t>
  </si>
  <si>
    <t>Pranata Laboratorium Pendidikan Pertama</t>
  </si>
  <si>
    <t>Analis Kepegawaian Pelaksana Lanjutan</t>
  </si>
  <si>
    <t>Arsiparis Pelaksana Lanjutan</t>
  </si>
  <si>
    <t>Arsiparis Pertama</t>
  </si>
  <si>
    <t>Auditor Pelaksana Lanjutan</t>
  </si>
  <si>
    <t>Perawat Pelaksana Lanjutan</t>
  </si>
  <si>
    <t>Pranata Humas Pelaksana Lanjutan</t>
  </si>
  <si>
    <t>Pranata Labkes Pelaksana Lanjutan</t>
  </si>
  <si>
    <t>Radiografer Pelaksana Lanjutan</t>
  </si>
  <si>
    <t>Analis Kepegawaian Pelaksana</t>
  </si>
  <si>
    <t>Auditor Pelaksana</t>
  </si>
  <si>
    <t>Bidan Pelaksana</t>
  </si>
  <si>
    <t>Perawat Gigi Pelaksana</t>
  </si>
  <si>
    <t>Perawat Pelaksana</t>
  </si>
  <si>
    <t>Pranata Humas Pelaksana</t>
  </si>
  <si>
    <t>Radiografer Pelaksana</t>
  </si>
  <si>
    <t>Penyuluh Kesehatan Masyarakat Pelaksana</t>
  </si>
  <si>
    <t>Penyuluh Kesehatan Masyarakat Pelaksana Lanjutan</t>
  </si>
  <si>
    <t>Pranata Komputer Pelaksana Pemula</t>
  </si>
  <si>
    <t>Pranata Labkes Pelaksana Pemula</t>
  </si>
  <si>
    <t>Pranata Laboratorium Pendidikan Pelaksana Pemula</t>
  </si>
  <si>
    <t>Widyaiswara Madya</t>
  </si>
  <si>
    <t>Widyaiswara Muda</t>
  </si>
  <si>
    <t>Widyaiswara Pertama</t>
  </si>
  <si>
    <t>Analis Kelembagaan Dan Kerja Sama</t>
  </si>
  <si>
    <t>Analis Pengembangan Sarana Prasarana</t>
  </si>
  <si>
    <t>Analis Pengembangan Teknologi Industri</t>
  </si>
  <si>
    <t>Analis Penguatan Lembaga Penelitian dan Pengembangan Daerah</t>
  </si>
  <si>
    <t>Analis Penguatan Lembaga Penelitian dan Pengembangan Industri</t>
  </si>
  <si>
    <t>Analis Penguatan Lembaga Penelitian dan Pengembangan Kementerian</t>
  </si>
  <si>
    <t>Analis Penguatan Lembaga Penelitian dan Pengembangan Non Kementerian</t>
  </si>
  <si>
    <t>Analis Penerimaan Negara Bukan Pajak</t>
  </si>
  <si>
    <t>Asisten Pengawas Sarana Penunjang</t>
  </si>
  <si>
    <t>Asisten Pengawas Sarana Teknik</t>
  </si>
  <si>
    <t>Fasilitator Peraga Iptek</t>
  </si>
  <si>
    <t>Operator Komputer</t>
  </si>
  <si>
    <t>Operator Peraga Iptek</t>
  </si>
  <si>
    <t>Operator Sarana Penunjang</t>
  </si>
  <si>
    <t>Operator Sarana Teknik</t>
  </si>
  <si>
    <t>Pemroses Mutasi Jabatan Fungsional</t>
  </si>
  <si>
    <t>Pemroses Penetapan Pejabat Perbendahaan</t>
  </si>
  <si>
    <t>Peneliti Biologi Molekuler</t>
  </si>
  <si>
    <t>Pengadministras Data Pelaksanaan Program Sistem Penjaminan Mutu</t>
  </si>
  <si>
    <t>Pengadministrasi Kerja Sama dalam Negeri</t>
  </si>
  <si>
    <t>Pengadministrasi Kerja Sama luar Negeri</t>
  </si>
  <si>
    <t>Pengawas Sarana Penunjang</t>
  </si>
  <si>
    <t>Pengawas Sarana Teknik</t>
  </si>
  <si>
    <t>Pengelola Diklat</t>
  </si>
  <si>
    <t>Pengelola Sarana Penunjang</t>
  </si>
  <si>
    <t>Pengelola Sarana Teknik</t>
  </si>
  <si>
    <t>Pengelola sistem Informasi beasiswa</t>
  </si>
  <si>
    <t>Pengembangan Teknologi Pembelajaran</t>
  </si>
  <si>
    <t>Pengolah Data Pengembangan Promosi, Kerjasama dan Bisnis Teknologi</t>
  </si>
  <si>
    <t>Pengolah Data Administrasi Perizinan</t>
  </si>
  <si>
    <t>Pengolah Data Evaluasi Administrasi Perizinan</t>
  </si>
  <si>
    <t>Pengolah Data Kebutuhan Pendidik</t>
  </si>
  <si>
    <t>Pengolah Data Kelembagaan Dan Kerja Sama</t>
  </si>
  <si>
    <t>pengolah Data Kepegawaian</t>
  </si>
  <si>
    <t>Pengolah Data Pengembangan Kerier</t>
  </si>
  <si>
    <t>Pengolah Data Pengembangan Teknologi Industri</t>
  </si>
  <si>
    <t>Pengolahan Data Penalaran Mahasiswa</t>
  </si>
  <si>
    <t>Penyusun Dokumentasi Dan Publikasi</t>
  </si>
  <si>
    <t>Penyusun Laporan Barang Milik negara</t>
  </si>
  <si>
    <t>Penyusun Program Kreatifitas dan Inovasi</t>
  </si>
  <si>
    <t>Penyusun Program Peneliti Pemula</t>
  </si>
  <si>
    <t>Penyusun Program Peningkatan Kualifikasi</t>
  </si>
  <si>
    <t>Pramu Saji</t>
  </si>
  <si>
    <t>Teknisi Litkayasa Biologi Molekuler</t>
  </si>
  <si>
    <t>Teknisi Peraga Iptek</t>
  </si>
  <si>
    <t>Nama</t>
  </si>
  <si>
    <t>BAKI</t>
  </si>
  <si>
    <t/>
  </si>
  <si>
    <t>Kepala Biro AKI</t>
  </si>
  <si>
    <t>FMIPA</t>
  </si>
  <si>
    <t>Kepala Bagian Akademik BAKI</t>
  </si>
  <si>
    <t>Kepala Subbagian Akademik BAKI</t>
  </si>
  <si>
    <t>Sri Wahyuning Lestari, S.IP.</t>
  </si>
  <si>
    <t>Arif Nurhadi, S.T.</t>
  </si>
  <si>
    <t>Elysabet Tri Suheni, A.Md.</t>
  </si>
  <si>
    <t>19890410 201504 2 003</t>
  </si>
  <si>
    <t>FBS</t>
  </si>
  <si>
    <t>LPPMP</t>
  </si>
  <si>
    <t>Ardi Ariyanto, M.Pd.</t>
  </si>
  <si>
    <t>Kepala Subbagian Registrasi dan Statistik BAKI</t>
  </si>
  <si>
    <t>Sarjono, S.Sos.</t>
  </si>
  <si>
    <t>PPs</t>
  </si>
  <si>
    <t>Kepala Subbagian Sarana Akademik BAKI</t>
  </si>
  <si>
    <t>Kepala Bagian Informasi BAKI</t>
  </si>
  <si>
    <t>Kepala Subbagian Informasi Akademik BAKI</t>
  </si>
  <si>
    <t>Saeful Anwar, S.Kom.</t>
  </si>
  <si>
    <t>Subbagian Informasi Non-Akademik</t>
  </si>
  <si>
    <t>Kepala Subbagian Informasi Non-Akademik BAKI</t>
  </si>
  <si>
    <t>Kepala Bagian Kemahasiswaan BAKI</t>
  </si>
  <si>
    <t>Subbagian Layanan Informasi Kemahasiswaan dan Alumni</t>
  </si>
  <si>
    <t>Kepala Subbagian Layanan Informasi Kemahasiswaan dan Alumni BAKI</t>
  </si>
  <si>
    <t>Andi Setiyawan, S.Pd.</t>
  </si>
  <si>
    <t>Syamsu Rahmadi Hartoyo</t>
  </si>
  <si>
    <t>19740905 201409 1 004</t>
  </si>
  <si>
    <t>Kepala Subbagian Minat dan Penalaran Mahasiswa BAKI</t>
  </si>
  <si>
    <t>Ratnawati</t>
  </si>
  <si>
    <t>Suroto, S.E.</t>
  </si>
  <si>
    <t>Subbagian Pelayanan Kesejahteraan Mahasiswa</t>
  </si>
  <si>
    <t>Kepala Subbagian Pelayanan Kesejahteraan Mahasiswa BAKI</t>
  </si>
  <si>
    <t>Susila Utama, S.H.</t>
  </si>
  <si>
    <t>Moh Wakhid</t>
  </si>
  <si>
    <t>BUPK</t>
  </si>
  <si>
    <t>Kepala Biro UPK</t>
  </si>
  <si>
    <t>FIS</t>
  </si>
  <si>
    <t>Subbagian Umum, Kepegawaian, dan Perlengkapan</t>
  </si>
  <si>
    <t>Kepala Bagian Kepegawaian BUPK</t>
  </si>
  <si>
    <t>Kepala Subbagian Tenaga Administrasi BUPK</t>
  </si>
  <si>
    <t>Subbagian Hukum Tatalaksana</t>
  </si>
  <si>
    <t>Bagian UHTP</t>
  </si>
  <si>
    <t>Kepala Subbagian Tenaga Akademik BUPK</t>
  </si>
  <si>
    <t>19760612 201409 1 002</t>
  </si>
  <si>
    <t>Kepala Bagian Keuangan dan Akuntansi BUPK</t>
  </si>
  <si>
    <t>Kepala Subbagian Akuntansi dan Pelaporan BUPK</t>
  </si>
  <si>
    <t>Ika Nurahmi Harvitaningsih, A.Md.</t>
  </si>
  <si>
    <t>19830113 201012 2 003</t>
  </si>
  <si>
    <t>Subbagian Non-PNBP</t>
  </si>
  <si>
    <t>Kepala Subbagian Non-PNBP BUPK</t>
  </si>
  <si>
    <t>Hidayati, S.E.</t>
  </si>
  <si>
    <t>19730801 200501 2 010</t>
  </si>
  <si>
    <t>Sumadi, S.IP.</t>
  </si>
  <si>
    <t>Arga Budi Prastyo, S.E.</t>
  </si>
  <si>
    <t>19910829 201504 1 001</t>
  </si>
  <si>
    <t>FT</t>
  </si>
  <si>
    <t>Kepala Subbagian PNBP BUPK</t>
  </si>
  <si>
    <t>Wilatun, S.IP.</t>
  </si>
  <si>
    <t>Sugiyanto, S.E., M.Sc.</t>
  </si>
  <si>
    <t>Sutan Nur Meyliana Ekawati, S.E.</t>
  </si>
  <si>
    <t>19890528 201504 2 003</t>
  </si>
  <si>
    <t>Wisnu Sunarto, S.IP., M.M.</t>
  </si>
  <si>
    <t>Kepala Bagian Perencanaan BUPK</t>
  </si>
  <si>
    <t>Kepala Subbagian Evaluasi Pelaksanaan Program dan Anggaran BUPK</t>
  </si>
  <si>
    <t>Nur Arida Hendrawati, S.I.P., M.M.</t>
  </si>
  <si>
    <t>19741225 199903 2 002</t>
  </si>
  <si>
    <t>Hariyono</t>
  </si>
  <si>
    <t>Marsudi, S.IP.</t>
  </si>
  <si>
    <t>Subbagian Perencanaan Program dan Anggaran</t>
  </si>
  <si>
    <t>Kepala Subbagian Perencanaan Program dan Anggaran BUPK</t>
  </si>
  <si>
    <t>Fashilatur Rochmah</t>
  </si>
  <si>
    <t>Pujiyono</t>
  </si>
  <si>
    <t>Rizka, S.H., M.Pd.</t>
  </si>
  <si>
    <t>FIK</t>
  </si>
  <si>
    <t>Kepala Bagian UHTP BUPK</t>
  </si>
  <si>
    <t>Kepala Subbagian Hukum Tatalaksana BUPK</t>
  </si>
  <si>
    <t>Ganda Sukmara, S.Pd.</t>
  </si>
  <si>
    <t>R. Dedy Herdito, M.M.</t>
  </si>
  <si>
    <t>Heri Purwanto, S.IP.</t>
  </si>
  <si>
    <t>Kepala Subbagian Perlengkapan BUPK</t>
  </si>
  <si>
    <t>Rohadi Tri Mulyanto, S.Pd.</t>
  </si>
  <si>
    <t>Pengelola Pengadaan Barang/Jasa Muda</t>
  </si>
  <si>
    <t>FE</t>
  </si>
  <si>
    <t>Mochamad Arifin</t>
  </si>
  <si>
    <t>Lulus Purwatmo, S.Pd.T.</t>
  </si>
  <si>
    <t>Andika Brahmantara</t>
  </si>
  <si>
    <t>Kepala Subbagian Rumah Tangga BUPK</t>
  </si>
  <si>
    <t>Sukamto, S.Sos.</t>
  </si>
  <si>
    <t>Aris Sulistiono, S.Pd.T.</t>
  </si>
  <si>
    <t>19801019 200804 1 001</t>
  </si>
  <si>
    <t>Sihanto</t>
  </si>
  <si>
    <t>Diani Rahman, A.Md.</t>
  </si>
  <si>
    <t>FIP</t>
  </si>
  <si>
    <t>Sugiri, S.IP.</t>
  </si>
  <si>
    <t>Subbagian TU dan Kearsipan</t>
  </si>
  <si>
    <t>Kepala Subbagian TU dan Kearsipan BUPK</t>
  </si>
  <si>
    <t>Yudiati, S.IP.</t>
  </si>
  <si>
    <t>Dony Aryanto, S.T.</t>
  </si>
  <si>
    <t>Arsiparis Madya</t>
  </si>
  <si>
    <t>Nuryani, S.I.Kom.</t>
  </si>
  <si>
    <t>Suraemi Raharja, S.IP.</t>
  </si>
  <si>
    <t>Muhammad Arif Budiman, S.Sos.</t>
  </si>
  <si>
    <t>19790501 201012 1 003</t>
  </si>
  <si>
    <t>Adhitya Eka Putri, A.Md.</t>
  </si>
  <si>
    <t>19811104 201504 2 003</t>
  </si>
  <si>
    <t>Rr. Eny Kuswandari, S.T., M.Pd.</t>
  </si>
  <si>
    <t>Kepala Bagian Tata Usaha FIP</t>
  </si>
  <si>
    <t>Kepala Subbagian Kemahasiswaan dan Alumni FIP</t>
  </si>
  <si>
    <t>Kepala Subbagian Keuangan dan Akuntansi FIP</t>
  </si>
  <si>
    <t>Kepala Subbagian Pendidikan FIP</t>
  </si>
  <si>
    <t>Hadi Marsono, S.IP.</t>
  </si>
  <si>
    <t>Danang Purwadi, S.H.</t>
  </si>
  <si>
    <t>Ari Saraswati, S.IP.</t>
  </si>
  <si>
    <t>Kepala Subbagian Umum, Kepegawaian, dan Perlengkapan FIP</t>
  </si>
  <si>
    <t>Yuli Syafi'i Setyawan, S.Pd.T.</t>
  </si>
  <si>
    <t>Fransiscus Widiarsono Wijayanto</t>
  </si>
  <si>
    <t>Yuli Karnasih, S.ST.</t>
  </si>
  <si>
    <t>Eko Irianto</t>
  </si>
  <si>
    <t>Jumanto, S.IP.</t>
  </si>
  <si>
    <t>Harjono, S.S.T.</t>
  </si>
  <si>
    <t>Kepala Bagian Tata Usaha FMIPA</t>
  </si>
  <si>
    <t>19600916 198003 1 005</t>
  </si>
  <si>
    <t>Kepala Subbagian Kemahasiswaan dan Alumni FMIPA</t>
  </si>
  <si>
    <t>M. Nuryanto, A.Md.</t>
  </si>
  <si>
    <t>Snik Setyo Pratiwi, S.E.</t>
  </si>
  <si>
    <t>Kepala Subbagian Keuangan dan Akuntansi FMIPA</t>
  </si>
  <si>
    <t>Suparmanto</t>
  </si>
  <si>
    <t>Laboratorium Kimia Organik dan Biokimia</t>
  </si>
  <si>
    <t>Jurusan Pendidikan Kimia</t>
  </si>
  <si>
    <t>Kepala Subbagian Umum, Kepegawaian, dan Perlengkapan FMIPA</t>
  </si>
  <si>
    <t>Anas Taufiqurahman, S.Ag.</t>
  </si>
  <si>
    <t>19710624 201409 1 002</t>
  </si>
  <si>
    <t>Wartiyati, A.Md.</t>
  </si>
  <si>
    <t>Mudaqir, S.IP., M.M.</t>
  </si>
  <si>
    <t>Kepala Bagian Tata Usaha FBS</t>
  </si>
  <si>
    <t>Dewi Welas Sri Sayekti, S.IP.</t>
  </si>
  <si>
    <t>Kepala Subbagian Keuangan dan Akuntansi FBS</t>
  </si>
  <si>
    <t>Agung Suhartono, M.Kom.</t>
  </si>
  <si>
    <t>Kepala Subbagian Pendidikan FBS</t>
  </si>
  <si>
    <t>Altri Rohmat, A.Md.</t>
  </si>
  <si>
    <t>Drs. Ahmad Marzuki</t>
  </si>
  <si>
    <t>19671203 199312 1 001</t>
  </si>
  <si>
    <t>Kepala Subbagian Umum, Kepegawaian, dan Perlengkapan FBS</t>
  </si>
  <si>
    <t>Sumarni, S.E.</t>
  </si>
  <si>
    <t>Rusdiyanto, S.Sn.</t>
  </si>
  <si>
    <t>19620408 199403 1 001</t>
  </si>
  <si>
    <t>Fatchur Rochmah</t>
  </si>
  <si>
    <t>Wijiyanta</t>
  </si>
  <si>
    <t>Kepala Bagian Tata Usaha FIS</t>
  </si>
  <si>
    <t>Kepala Subbagian Kemahasiswaan dan Alumni FIS</t>
  </si>
  <si>
    <t>Joko Tri Wahyono, S.E.</t>
  </si>
  <si>
    <t>Suyud, S.Pd.</t>
  </si>
  <si>
    <t>Kepala Subbagian Pendidikan FIS</t>
  </si>
  <si>
    <t>Jumadi, S.I.P.</t>
  </si>
  <si>
    <t>Agung Yulianto, S.E.</t>
  </si>
  <si>
    <t>19821016 201409 1 003</t>
  </si>
  <si>
    <t>19771124 201409 2 003</t>
  </si>
  <si>
    <t>Andhi Saputra, S.E.</t>
  </si>
  <si>
    <t>19861128 201409 1 002</t>
  </si>
  <si>
    <t>LPPM</t>
  </si>
  <si>
    <t>Kepala Subbagian Umum, Kepegawaian, dan Perlengkapan FIS</t>
  </si>
  <si>
    <t>19750414 201409 2 002</t>
  </si>
  <si>
    <t>Nur Lailly Tri Wulansari, S.I.Kom.</t>
  </si>
  <si>
    <t>Supardjiman</t>
  </si>
  <si>
    <t>Kepala Bagian Tata Usaha FT</t>
  </si>
  <si>
    <t>Kepala Subbagian Kemahasiswaan dan Alumni FT</t>
  </si>
  <si>
    <t>Tri Siswanti, S.E.</t>
  </si>
  <si>
    <t>Kepala Subbagian Pendidikan FT</t>
  </si>
  <si>
    <t>Eka Priyanta, S.Sos.</t>
  </si>
  <si>
    <t>Ika Yulien Ksvara, S.Pd.</t>
  </si>
  <si>
    <t>Purno Tri Aji, S.T.</t>
  </si>
  <si>
    <t>19841009 201012 1 001</t>
  </si>
  <si>
    <t>Roosati, S.Pd.T.</t>
  </si>
  <si>
    <t>19830923 201101 2 002</t>
  </si>
  <si>
    <t>Sumarjono, S.Kom.</t>
  </si>
  <si>
    <t>Indriono Hermawan, A.Md.</t>
  </si>
  <si>
    <t>Drs. Pangat Hendro Sutomo</t>
  </si>
  <si>
    <t>19631001 198803 1 001</t>
  </si>
  <si>
    <t>Laboratorium Penelitian dan Pengujian Bahan</t>
  </si>
  <si>
    <t>Jurusan Pendidikan Teknik Sipil dan Perencanaan</t>
  </si>
  <si>
    <t>Laboratorium ListrikPemakaian</t>
  </si>
  <si>
    <t>Jurusan Pendidikan Teknik Elektro</t>
  </si>
  <si>
    <t>Laboratorium Elektronika Lanjut</t>
  </si>
  <si>
    <t>Jurusan Pendidikan Teknik Elektronika</t>
  </si>
  <si>
    <t>Laboratorium Telekomunikasi</t>
  </si>
  <si>
    <t>Laboratorium Pengujian Bahan dan Pengecoran</t>
  </si>
  <si>
    <t>Jurusan Pendidikan Teknik Mesin</t>
  </si>
  <si>
    <t>Laboratorium/Bengkel Fabrikasi dan Konstruksi</t>
  </si>
  <si>
    <t>Laboratorium/Bengkel Mesin</t>
  </si>
  <si>
    <t>Laboratorium/Bengkel TeknikOtomotif</t>
  </si>
  <si>
    <t>Jurusan Pendidikan Teknik Otomotif</t>
  </si>
  <si>
    <t>Laboratorium/Bengkel Kerja Kayu dan Mesin Kayu</t>
  </si>
  <si>
    <t>Laboratorium Instrumen dan Kendali</t>
  </si>
  <si>
    <t>Laboratorium/Bengkel Plumbing dan Sanitasi</t>
  </si>
  <si>
    <t>Laboratorium/Bengkel Kerja Plumbing dan Sanitasi</t>
  </si>
  <si>
    <t>Kepala Subbagian Umum, Kepegawaian, dan Perlengkapan FT</t>
  </si>
  <si>
    <t>Dwi Hariyanta, S.IP.</t>
  </si>
  <si>
    <t>Marali, S.Pd., M.M.</t>
  </si>
  <si>
    <t>Suroto Yohanes Berchmans, S.Pd.</t>
  </si>
  <si>
    <t>Agustina Ernawati, S.Pd.</t>
  </si>
  <si>
    <t>19661105 201409 1 001</t>
  </si>
  <si>
    <t>Kepala Bagian Tata Usaha FIK</t>
  </si>
  <si>
    <t>Kepala Subbagian Kemahasiswaan dan Alumni FIK</t>
  </si>
  <si>
    <t>Kepala Subbagian Keuangan dan Akuntansi FIK</t>
  </si>
  <si>
    <t>Sri Winahyu, S.Sos.</t>
  </si>
  <si>
    <t>Suwarni Widyowati, S.IP.</t>
  </si>
  <si>
    <t>Kepala Subbagian Pendidikan FIK</t>
  </si>
  <si>
    <t>Susinastiti</t>
  </si>
  <si>
    <t>Ahmad Natsir Eka Putra, S.H.</t>
  </si>
  <si>
    <t>Raden Junarso Wintolo, A.Md.</t>
  </si>
  <si>
    <t>Cholimah Mulyanti, S.E.</t>
  </si>
  <si>
    <t>Kepala Subbagian Umum, Kepegawaian, dan Perlengkapan FIK</t>
  </si>
  <si>
    <t>Tuswan, S.Pd.</t>
  </si>
  <si>
    <t>Siti Surjani, S.Pd.</t>
  </si>
  <si>
    <t>Tusti Handayani, A.Md.</t>
  </si>
  <si>
    <t>Kepala Bagian Tata Usaha FE</t>
  </si>
  <si>
    <t>Kepala Subbagian Akademik dan Kemahasiswaan FE</t>
  </si>
  <si>
    <t>Setiyawami, M.Pd.</t>
  </si>
  <si>
    <t>19790312 201409 1 003</t>
  </si>
  <si>
    <t>Tyas Kusumah Admaja</t>
  </si>
  <si>
    <t>19821022 201409 1 001</t>
  </si>
  <si>
    <t>Kepala Subbagian Umum FE</t>
  </si>
  <si>
    <t>Sunarta, S.E., M.M., M.Pd.</t>
  </si>
  <si>
    <t>Supriyanto, S.E.</t>
  </si>
  <si>
    <t>19630902 198703 1 016</t>
  </si>
  <si>
    <t>Muji Hadi</t>
  </si>
  <si>
    <t>Joko Purwoko, S.T., M.M.</t>
  </si>
  <si>
    <t>Kepala Subbagian Tata Usaha PPs</t>
  </si>
  <si>
    <t>Tutik Rahayu, A.Md.</t>
  </si>
  <si>
    <t>19840324 201404 2 001</t>
  </si>
  <si>
    <t>Kepala Bagian Tata Usaha LPPM</t>
  </si>
  <si>
    <t>Kepala Subbagian Data dan Informasi LPPM</t>
  </si>
  <si>
    <t>Drs. Raden Isnu Sigit Hartanto</t>
  </si>
  <si>
    <t>Ir. Hartaya, M.T.</t>
  </si>
  <si>
    <t>19690411 199603 1 001</t>
  </si>
  <si>
    <t>Taupik Qoriadi, S.T.</t>
  </si>
  <si>
    <t>Kepala Subbagian Umum LPPM</t>
  </si>
  <si>
    <t>Novie Rahmawati, S.E.</t>
  </si>
  <si>
    <t>Kepala Bagian Tata Usaha LPPMP</t>
  </si>
  <si>
    <t>Kepala Subbagian Data dan Informasi LPPMP</t>
  </si>
  <si>
    <t>Arni Wahyu Budi Lestari, S.Sos.</t>
  </si>
  <si>
    <t>Marini Ria Dewi, A.Md.</t>
  </si>
  <si>
    <t>19780728 201001 2 006</t>
  </si>
  <si>
    <t>Kepala Subbagian Umum LPPMP</t>
  </si>
  <si>
    <t>Christina Heni Susilowati, S.Pd.</t>
  </si>
  <si>
    <t>Suwanto, S.IP.</t>
  </si>
  <si>
    <t>Sunar, S.IP.</t>
  </si>
  <si>
    <t>Arpiaka Harani Pornawan, A.Md.</t>
  </si>
  <si>
    <t>Winarno, S.I.P.</t>
  </si>
  <si>
    <t>Rahman Anto Wibowo, S.I.P.</t>
  </si>
  <si>
    <t>Fitriana Tjiptasari, S.I.P.</t>
  </si>
  <si>
    <t>Mardilan, S.Pd.</t>
  </si>
  <si>
    <t>Kepala Subbagian Tata Usaha UPT Perpustakaan</t>
  </si>
  <si>
    <t>Sujono, S.I.P.</t>
  </si>
  <si>
    <t>Wulung Reksonegoro, S.IP.</t>
  </si>
  <si>
    <t>Tri Putro Santoso Budi, S.IP.</t>
  </si>
  <si>
    <t>19840805 201504 1 003</t>
  </si>
  <si>
    <t>UPT Puskom</t>
  </si>
  <si>
    <t>Kepala Subbagian Tata Usaha UPT Puskom</t>
  </si>
  <si>
    <t>Arif Kurniawan, S.T.</t>
  </si>
  <si>
    <t>Efi Laila Latifah, S.Kom.</t>
  </si>
  <si>
    <t>Rusnandar, S.T.</t>
  </si>
  <si>
    <t>Ariani, S.Pd.T.</t>
  </si>
  <si>
    <t>19830721 201504 1 001</t>
  </si>
  <si>
    <t>Muhammad Ashadi, S.Pd.</t>
  </si>
  <si>
    <t>19850318 201504 1 001</t>
  </si>
  <si>
    <t>Lanang Prasaja, S.Kom.</t>
  </si>
  <si>
    <t>Harun Noviar, A.Md.</t>
  </si>
  <si>
    <t>19841129 201504 1 003</t>
  </si>
  <si>
    <t>Kepala Subbagian Tata Usaha UPT LBK</t>
  </si>
  <si>
    <t>Ria Riantje Djari</t>
  </si>
  <si>
    <t>UPT LK</t>
  </si>
  <si>
    <t>Kepala Subbagian Tata Usaha UPT LK</t>
  </si>
  <si>
    <t>Christiana Sukarmi, A.Md.Keb</t>
  </si>
  <si>
    <t>Kepala Subbagian Tata Usaha UPT LKBH</t>
  </si>
  <si>
    <t>Kepala Subbagian Keuangan dan Akuntansi FIS</t>
  </si>
  <si>
    <t>KELAS (Ubah)</t>
  </si>
  <si>
    <t>Pengelola Sistem Jaringan dan Informasi</t>
  </si>
  <si>
    <t>Lampiran 3</t>
  </si>
  <si>
    <t>Anak Lampiran 1 Perka BKN Nomor 19 Tahun 2017</t>
  </si>
  <si>
    <t>Unit Kerja: Universitas Negeri Yogyakarta</t>
  </si>
  <si>
    <t>Jabatan Baru</t>
  </si>
  <si>
    <t>Jabatan Lama</t>
  </si>
  <si>
    <t>Tempat, Tanggal Lahir</t>
  </si>
  <si>
    <t>Pangkat, Gol. Ruang</t>
  </si>
  <si>
    <t>Kepala Subbagian Kemahasiswaan dan Alumni FBS</t>
  </si>
  <si>
    <t>Kepala Subbagian Pendidikan FMIPA</t>
  </si>
  <si>
    <t>Kepala Subbagian Keuangan dan Akuntansi FT</t>
  </si>
  <si>
    <t>Kepala Subbagian Program LPPM</t>
  </si>
  <si>
    <t>Pranata Komputer Madya</t>
  </si>
  <si>
    <t>Biro Akademik, Kemahasiswaan, dan Informasi</t>
  </si>
  <si>
    <t>Lembaga Penelitian dan Pengabdian kepada Masyarakat</t>
  </si>
  <si>
    <t>Lembaga Pengembangan dan Penjaminan Mutu Pendidikan</t>
  </si>
  <si>
    <t>Program Pascasarjana</t>
  </si>
  <si>
    <t>Kepala Subbagian Program LPPMP</t>
  </si>
  <si>
    <t>Penyusun Informasi dan Publikasi Pendidikan Tinggi</t>
  </si>
  <si>
    <t>Pengelola Database Surat Perintah Membayar</t>
  </si>
  <si>
    <t>JURUSAN</t>
  </si>
  <si>
    <t>Ketua Jurusan</t>
  </si>
  <si>
    <t>Sekretaris jurusan</t>
  </si>
  <si>
    <t>Dosen</t>
  </si>
  <si>
    <t>Guru Besar</t>
  </si>
  <si>
    <t>Lektor Kepala</t>
  </si>
  <si>
    <t>Lektor</t>
  </si>
  <si>
    <t>Asisten Ahli</t>
  </si>
  <si>
    <t>Koordinator/Ketua Program Studi</t>
  </si>
  <si>
    <t>Kepala Laboratorium</t>
  </si>
  <si>
    <t>PROGRAM STUDI</t>
  </si>
  <si>
    <t>e</t>
  </si>
  <si>
    <t>Tenaga Pengajar</t>
  </si>
  <si>
    <t>Analis Monitoring, Evaluasi, dan Pelaporan</t>
  </si>
  <si>
    <t>Analis Kerja Sama dan Promosi</t>
  </si>
  <si>
    <t>Analis Laporan Hasil Pengawasan</t>
  </si>
  <si>
    <t>Analis Bidang Pengawasan</t>
  </si>
  <si>
    <t>Analis Pelaksanaan Diklat</t>
  </si>
  <si>
    <t>Analis Monitoring, evaluasi dan Pelaporan</t>
  </si>
  <si>
    <t xml:space="preserve">Analis Pengembangan Sarana Prasarana </t>
  </si>
  <si>
    <t xml:space="preserve">Analis Pengembangan Teknologi Industri </t>
  </si>
  <si>
    <t>Analis Penguatan  Lembaga Penelitian dan Pengembangan Daerah</t>
  </si>
  <si>
    <t>Analis Penguatan  Lembaga Penelitian dan Pengembangan Industri</t>
  </si>
  <si>
    <t>Analis Penguatan  Lembaga Penelitian dan Pengembangan Kementerian</t>
  </si>
  <si>
    <t>Analis Penguatan  Lembaga Penelitian dan Pengembangan Non Kementerian</t>
  </si>
  <si>
    <t>Analis Perencanaan</t>
  </si>
  <si>
    <t>Analis Perencanaan Sarana Prasarana Pendidikan</t>
  </si>
  <si>
    <t>Analis Sarana Penunjang</t>
  </si>
  <si>
    <t>Analis Sarana Teknik</t>
  </si>
  <si>
    <t>Analis Sistem Keamanan</t>
  </si>
  <si>
    <t>Analis Keamanan</t>
  </si>
  <si>
    <t>Analis Sistem Keselamatan</t>
  </si>
  <si>
    <t>Analis Keselamatan, dan Lingkungan</t>
  </si>
  <si>
    <t>Komandan Keamanan</t>
  </si>
  <si>
    <t>Komandan Keselamatan</t>
  </si>
  <si>
    <t xml:space="preserve">Pemroses Mutasi Jabatan Fungsional </t>
  </si>
  <si>
    <t>Pengadministrasi Bahan Pengembangan Kurikulum</t>
  </si>
  <si>
    <t>Pengelola Gaji (pendidikan D III)</t>
  </si>
  <si>
    <t>Pengadministrasi Data dan Informasi</t>
  </si>
  <si>
    <t>Pengadministrasi Data Sistem dan Prosedur</t>
  </si>
  <si>
    <t>Pengadministrasi Promosi, Kerja Sama dan Bisnis Teknologi</t>
  </si>
  <si>
    <t>Pengadministrasi Sarana Penunjang</t>
  </si>
  <si>
    <t>Pengadministrasi Sarana Teknik</t>
  </si>
  <si>
    <t>Pengawas Bangunan dan Gedung</t>
  </si>
  <si>
    <t xml:space="preserve">Pengelola Diklat </t>
  </si>
  <si>
    <t>Pengemudi Ambulan</t>
  </si>
  <si>
    <t>Pengemudi Menteri</t>
  </si>
  <si>
    <t>Pengolah Data  Pengembangan Promosi, Kerjasama dan Bisnis Teknologi</t>
  </si>
  <si>
    <t xml:space="preserve">Pengolah Data Administrasi Perizinan </t>
  </si>
  <si>
    <t xml:space="preserve">Pengolah Data dan Informasi </t>
  </si>
  <si>
    <t xml:space="preserve">Pengolah Data Evaluasi Administrasi Perizinan </t>
  </si>
  <si>
    <t>Pengolah Data Kebutuhan  Pendidik</t>
  </si>
  <si>
    <t>Pengolah Data Kerjasama Pendidikan dan Pelatihan</t>
  </si>
  <si>
    <t>Pengolah Data Layanan Kegiatan Kemahasiswaan</t>
  </si>
  <si>
    <t xml:space="preserve">Pengelola Pengembangan Karir </t>
  </si>
  <si>
    <t>Pengolah Data Pengembangan Promosi, Kerja Sama dan Bisnis Teknologi</t>
  </si>
  <si>
    <t xml:space="preserve">Pengolah Data Pengembangan Teknologi Industri </t>
  </si>
  <si>
    <t>Pengolah Hasil Pengawasan</t>
  </si>
  <si>
    <t>Pengelola Pengawasan</t>
  </si>
  <si>
    <t>Penyusun Informasi Dan Publikasi Pendidikan Tinggi</t>
  </si>
  <si>
    <t>Penyusun Program Evaluasi Sistem Inovasi</t>
  </si>
  <si>
    <t>Penyusun Rencana Kebijakan</t>
  </si>
  <si>
    <t>Penyusun Program Harmonisasi Program Inovasi</t>
  </si>
  <si>
    <t>Penyusun Program Jaringan Inovasi</t>
  </si>
  <si>
    <t>Penyusun Program Kebijakan Inovasi</t>
  </si>
  <si>
    <t xml:space="preserve">Penyusun Program Peneliti Pemula </t>
  </si>
  <si>
    <t>Penyusun Program Pengembangan Bisnis Teknologi</t>
  </si>
  <si>
    <t xml:space="preserve">Penyusun Program Peningkatan Kualifikasi </t>
  </si>
  <si>
    <t>Pengelola Pelayanan Kesehatan (pendidikan D III)</t>
  </si>
  <si>
    <t>Pramusaji</t>
  </si>
  <si>
    <t>Teknisi Air</t>
  </si>
  <si>
    <t>Teknisi Konservasi</t>
  </si>
  <si>
    <t>Teknisi Listrik, Telepon, AC, dan Lift</t>
  </si>
  <si>
    <t>Teknisi Pembentukan Karakter</t>
  </si>
  <si>
    <t>Teknisi Pemeliharaan Sarana dan Prasarana</t>
  </si>
  <si>
    <t>Teknisi Peralatan dan Mesin</t>
  </si>
  <si>
    <t>Teknisi Sarana Penunjang</t>
  </si>
  <si>
    <t>Bantul, 05-07-1967</t>
  </si>
  <si>
    <t>Pembina Tk.I, IV/b</t>
  </si>
  <si>
    <t>Rembang, 04-07-1967</t>
  </si>
  <si>
    <t>Penata Tk.I, III/d</t>
  </si>
  <si>
    <t>Sleman, 17-01-1962</t>
  </si>
  <si>
    <t>Klaten, 10-04-1989</t>
  </si>
  <si>
    <t>Pengatur, II/c</t>
  </si>
  <si>
    <t>Sleman, 03-05-1966</t>
  </si>
  <si>
    <t>Penata, III/c</t>
  </si>
  <si>
    <t>Sleman, 19-09-1965</t>
  </si>
  <si>
    <t>Yogyakarta, 02-03-1970</t>
  </si>
  <si>
    <t>Penata Muda, III/a</t>
  </si>
  <si>
    <t>Keborangan Subah, 10-03-1967</t>
  </si>
  <si>
    <t>Sleman, 16-10-1981</t>
  </si>
  <si>
    <t>Penata Muda Tk.I, III/b</t>
  </si>
  <si>
    <t>Bantul, 09-09-1976</t>
  </si>
  <si>
    <t>Klaten, 07-04-1964</t>
  </si>
  <si>
    <t>Brebes, 11-06-1971</t>
  </si>
  <si>
    <t>Minggir Sleman, 08-10-1968</t>
  </si>
  <si>
    <t>Bantul, 05-03-1964</t>
  </si>
  <si>
    <t>Yogyakarta, 24-06-1969</t>
  </si>
  <si>
    <t>Sleman, 07-05-1960</t>
  </si>
  <si>
    <t>Pengatur Muda, II/a</t>
  </si>
  <si>
    <t>Madiun, 01-06-1961</t>
  </si>
  <si>
    <t>Banguntapan, Bantul, 02-01-1972</t>
  </si>
  <si>
    <t>Yogyakarta, 24-12-1970</t>
  </si>
  <si>
    <t>Magelang, 08-04-1960</t>
  </si>
  <si>
    <t>Pembina, IV/a</t>
  </si>
  <si>
    <t>Sleman, 23-07-1977</t>
  </si>
  <si>
    <t>Sukoharjo, 12-01-1985</t>
  </si>
  <si>
    <t>Tangerang, 25-05-1980</t>
  </si>
  <si>
    <t>Sleman, 01-09-1973</t>
  </si>
  <si>
    <t>Temanggung, 26-11-1986</t>
  </si>
  <si>
    <t>Semarang, 11-10-1969</t>
  </si>
  <si>
    <t>Gunungkidul, 20-08-1960</t>
  </si>
  <si>
    <t>Sleman, 05-09-1974</t>
  </si>
  <si>
    <t>Pacitan, 20-09-1977</t>
  </si>
  <si>
    <t>Depok Sleman, 20-06-1971</t>
  </si>
  <si>
    <t>Bantul, 09-02-1971</t>
  </si>
  <si>
    <t>Bantul, 14-01-1976</t>
  </si>
  <si>
    <t>Pengatur Muda Tk.I, II/b</t>
  </si>
  <si>
    <t>Sleman, 01-04-1977</t>
  </si>
  <si>
    <t>Sleman, 02-05-1960</t>
  </si>
  <si>
    <t>Sleman, 01-05-1967</t>
  </si>
  <si>
    <t>Magelang, 22-06-1962</t>
  </si>
  <si>
    <t>Bantul, 20-07-1967</t>
  </si>
  <si>
    <t>Pengatur Tingkat I, II/d</t>
  </si>
  <si>
    <t>Sleman, 29-06-1967</t>
  </si>
  <si>
    <t>Yogyakarta, 31-05-1965</t>
  </si>
  <si>
    <t>Pulutan Grobogan, 14-03-1966</t>
  </si>
  <si>
    <t>Pembina Utama Muda, IV/c</t>
  </si>
  <si>
    <t>Klaten, 22-05-1965</t>
  </si>
  <si>
    <t>Yogyakarta, 12-05-1971</t>
  </si>
  <si>
    <t>Sleman, 19-08-1965</t>
  </si>
  <si>
    <t>Bantul, 30-06-1961</t>
  </si>
  <si>
    <t>Sleman, 01-03-1971</t>
  </si>
  <si>
    <t>Sleman, 25-04-1966</t>
  </si>
  <si>
    <t>Gunungkidul, 18-06-1971</t>
  </si>
  <si>
    <t>Sleman, 18-08-1968</t>
  </si>
  <si>
    <t>Temanggung, 12-06-1976</t>
  </si>
  <si>
    <t>Kulonprogo, 11-03-1967</t>
  </si>
  <si>
    <t>Bima, 29-12-1972</t>
  </si>
  <si>
    <t>Kulon Progo, 13-01-1983</t>
  </si>
  <si>
    <t>Surakarta, 23-03-1983</t>
  </si>
  <si>
    <t>Sleman, 05-10-1962</t>
  </si>
  <si>
    <t>Banguntapan, 08-08-1966</t>
  </si>
  <si>
    <t>Ponjong Gunungkidul, 15-01-1967</t>
  </si>
  <si>
    <t>Sleman, 01-08-1973</t>
  </si>
  <si>
    <t>Yogyakarta, 18-11-1969</t>
  </si>
  <si>
    <t>Kulonprogo, 15-09-1964</t>
  </si>
  <si>
    <t>Bantul, 22-07-1985</t>
  </si>
  <si>
    <t>Yogyakarta, 29-08-1991</t>
  </si>
  <si>
    <t>Yogyakarta, 18-09-1980</t>
  </si>
  <si>
    <t>Sanden Bantul, 28-11-1968</t>
  </si>
  <si>
    <t>Sleman, 01-07-1974</t>
  </si>
  <si>
    <t>Klaten, 16-06-1971</t>
  </si>
  <si>
    <t>Bantul, 05-07-1981</t>
  </si>
  <si>
    <t>Sleman, 28-05-1989</t>
  </si>
  <si>
    <t>Sleman, 01-02-1962</t>
  </si>
  <si>
    <t>Minggir Sleman, 21-01-1973</t>
  </si>
  <si>
    <t>Sanden Bantul, 24-07-1972</t>
  </si>
  <si>
    <t>Kroya, Cilacap, 25-12-1974</t>
  </si>
  <si>
    <t>Klaten, 07-11-1966</t>
  </si>
  <si>
    <t>Kulonprogo, 14-09-1968</t>
  </si>
  <si>
    <t>Sleman, 22-07-1964</t>
  </si>
  <si>
    <t>Ngawi, 25-10-1961</t>
  </si>
  <si>
    <t>Bantul, 06-11-1961</t>
  </si>
  <si>
    <t>Juru, I/c</t>
  </si>
  <si>
    <t>Jakarta, 29-01-1968</t>
  </si>
  <si>
    <t>Semarang, 28-02-1965</t>
  </si>
  <si>
    <t>Yogyakarta, 01-01-1974</t>
  </si>
  <si>
    <t>Sleman, 24-07-1971</t>
  </si>
  <si>
    <t>Cisewu, 02-12-1973</t>
  </si>
  <si>
    <t>Sleman, 11-11-1972</t>
  </si>
  <si>
    <t>Pacitan, 06-03-1976</t>
  </si>
  <si>
    <t>Yogyakarta, 07-12-1971</t>
  </si>
  <si>
    <t>Sleman, 31-05-1966</t>
  </si>
  <si>
    <t>Yogyakarta, 31-08-1974</t>
  </si>
  <si>
    <t>Jakarta, 10-07-1964</t>
  </si>
  <si>
    <t>Jakarta, 07-08-1962</t>
  </si>
  <si>
    <t>Malang, 20-11-1963</t>
  </si>
  <si>
    <t>Malang, 01-02-1961</t>
  </si>
  <si>
    <t>Tangerang, 13-07-1960</t>
  </si>
  <si>
    <t>Surabaya, 11-03-1965</t>
  </si>
  <si>
    <t>Sewon, 10-12-1971</t>
  </si>
  <si>
    <t>Purworejo, 22-11-1983</t>
  </si>
  <si>
    <t>Yogyakarta, 25-10-1963</t>
  </si>
  <si>
    <t>Bantul, 16-06-1967</t>
  </si>
  <si>
    <t>Sewon Bantul, 16-07-1970</t>
  </si>
  <si>
    <t>Mlati Sleman, 14-06-1971</t>
  </si>
  <si>
    <t>Pakem Sleman, 03-04-1971</t>
  </si>
  <si>
    <t>Sleman, 08-02-1976</t>
  </si>
  <si>
    <t>Sleman, 18-05-1976</t>
  </si>
  <si>
    <t>Magelang, 20-05-1981</t>
  </si>
  <si>
    <t>Kulonprogo, 26-09-1970</t>
  </si>
  <si>
    <t>Bantul, 23-04-1968</t>
  </si>
  <si>
    <t>Sleman, 01-02-1969</t>
  </si>
  <si>
    <t>Magelang, 19-10-1980</t>
  </si>
  <si>
    <t>Sleman, 04-12-1965</t>
  </si>
  <si>
    <t>Yogyakarta, 27-02-1964</t>
  </si>
  <si>
    <t>Yogyakarta, 28-04-1970</t>
  </si>
  <si>
    <t>Sleman, 11-06-1971</t>
  </si>
  <si>
    <t>Sleman, 24-12-1965</t>
  </si>
  <si>
    <t>Bantul, 12-11-1965</t>
  </si>
  <si>
    <t>Sleman, 16-10-1965</t>
  </si>
  <si>
    <t>Sleman, 15-04-1966</t>
  </si>
  <si>
    <t>Sleman, 23-02-1977</t>
  </si>
  <si>
    <t>Sleman, 22-02-1966</t>
  </si>
  <si>
    <t>Depok, Sleman, 15-06-1970</t>
  </si>
  <si>
    <t>Sleman, 28-05-1961</t>
  </si>
  <si>
    <t>Yogyakarta, 13-03-1975</t>
  </si>
  <si>
    <t>Sleman, 05-08-1976</t>
  </si>
  <si>
    <t>Sleman, 14-04-1965</t>
  </si>
  <si>
    <t>Kulon Progo, 09-04-1964</t>
  </si>
  <si>
    <t>Kulon Progo, 23-02-1972</t>
  </si>
  <si>
    <t>Sleman, 24-02-1974</t>
  </si>
  <si>
    <t>Sleman, 08-11-1962</t>
  </si>
  <si>
    <t>Magelang, 14-09-1972</t>
  </si>
  <si>
    <t>Purwokerto, 30-09-1970</t>
  </si>
  <si>
    <t>Kulon Progo, 05-12-1982</t>
  </si>
  <si>
    <t>Brebes, 01-05-1979</t>
  </si>
  <si>
    <t>Banyudono, Boyolali, 17-08-1976</t>
  </si>
  <si>
    <t>Yogyakarta, 21-07-1964</t>
  </si>
  <si>
    <t>Malang, 05-06-1964</t>
  </si>
  <si>
    <t>Sleman, 13-12-1973</t>
  </si>
  <si>
    <t>Yogyakarta, 04-11-1981</t>
  </si>
  <si>
    <t>Boyolali, 22-01-1963</t>
  </si>
  <si>
    <t>Sleman, 01-10-1978</t>
  </si>
  <si>
    <t>Kulonprogo, 23-10-1974</t>
  </si>
  <si>
    <t>Sukoharjo, 18-07-1971</t>
  </si>
  <si>
    <t>Madiun, 18-04-1964</t>
  </si>
  <si>
    <t>Bantul, 07-04-1965</t>
  </si>
  <si>
    <t>Seyegan Sleman, 20-11-1963</t>
  </si>
  <si>
    <t>Sleman, 16-09-1967</t>
  </si>
  <si>
    <t>Sleman, 22-05-1976</t>
  </si>
  <si>
    <t>Yogyakarta, 05-02-1963</t>
  </si>
  <si>
    <t>Sleman, 12-12-1968</t>
  </si>
  <si>
    <t>Cangkringan, Sleman, 11-04-1971</t>
  </si>
  <si>
    <t>Yogyakarta, 23-11-1972</t>
  </si>
  <si>
    <t>Yogyakarta, 08-09-1965</t>
  </si>
  <si>
    <t>Prambanan Sleman, 03-01-1968</t>
  </si>
  <si>
    <t>Yogyakarta, 23-03-1961</t>
  </si>
  <si>
    <t>Bantul, 12-01-1981</t>
  </si>
  <si>
    <t>Yogyakarta, 08-01-1962</t>
  </si>
  <si>
    <t>Sleman, 01-06-1978</t>
  </si>
  <si>
    <t>Kulonprogo, 30-12-1977</t>
  </si>
  <si>
    <t>Bantul, 19-04-1963</t>
  </si>
  <si>
    <t>Sleman, 22-05-1965</t>
  </si>
  <si>
    <t>Karanganyar Kec. Kedaton, 14-07-1969</t>
  </si>
  <si>
    <t>Yogyakarta, 18-12-1969</t>
  </si>
  <si>
    <t>Sleman, 23-06-1978</t>
  </si>
  <si>
    <t>Sleman, 27-09-1964</t>
  </si>
  <si>
    <t>Sleman, 01-08-1964</t>
  </si>
  <si>
    <t>Bantul, 14-07-1978</t>
  </si>
  <si>
    <t>Sleman, 12-06-1970</t>
  </si>
  <si>
    <t>Sleman, 25-12-1972</t>
  </si>
  <si>
    <t>Yogyakarta, 09-01-1967</t>
  </si>
  <si>
    <t>Klaten, 10-07-1970</t>
  </si>
  <si>
    <t>Yogyakarta, 18-10-1962</t>
  </si>
  <si>
    <t>Sleman, 29-02-1980</t>
  </si>
  <si>
    <t>Bantul, 24-06-1965</t>
  </si>
  <si>
    <t>Prambanan, 03-01-1970</t>
  </si>
  <si>
    <t>Gunung Kidul, 06-01-1961</t>
  </si>
  <si>
    <t>Sleman, 10-03-1964</t>
  </si>
  <si>
    <t>Sleman, 24-07-1981</t>
  </si>
  <si>
    <t>Sleman, 16-11-1974</t>
  </si>
  <si>
    <t>Boyolali, 22-08-1966</t>
  </si>
  <si>
    <t>Sleman, 28-07-1987</t>
  </si>
  <si>
    <t>Kulon Progo, 09-05-1983</t>
  </si>
  <si>
    <t>Bondowoso, 02-06-1969</t>
  </si>
  <si>
    <t>Sleman, 16-09-1960</t>
  </si>
  <si>
    <t>Sleman, 15-11-1974</t>
  </si>
  <si>
    <t>Bantul, 10-01-1965</t>
  </si>
  <si>
    <t>Sleman, 12-10-1967</t>
  </si>
  <si>
    <t>Pemalang, 11-10-1965</t>
  </si>
  <si>
    <t>Banyumas, 29-05-1964</t>
  </si>
  <si>
    <t>Yogyakarta, 05-12-1972</t>
  </si>
  <si>
    <t>Sleman, 08-06-1984</t>
  </si>
  <si>
    <t>Sleman, 23-03-1960</t>
  </si>
  <si>
    <t>Bantul, 15-07-1963</t>
  </si>
  <si>
    <t>Klaten, 03-08-1962</t>
  </si>
  <si>
    <t>Berbah, 16-09-1968</t>
  </si>
  <si>
    <t>Yogyakarta, 12-08-1965</t>
  </si>
  <si>
    <t>Sleman, 27-08-1976</t>
  </si>
  <si>
    <t>Brebes, 12-01-1975</t>
  </si>
  <si>
    <t>Ngawi, 05-02-1973</t>
  </si>
  <si>
    <t>Yogyakarta, 05-06-1964</t>
  </si>
  <si>
    <t>Kodya Yogyakarta, 24-12-1976</t>
  </si>
  <si>
    <t>Gunung Kidul, 04-11-1982</t>
  </si>
  <si>
    <t>Yogyakarta, 04-06-1975</t>
  </si>
  <si>
    <t>Medan, 04-06-1962</t>
  </si>
  <si>
    <t>Sleman, 25-04-1968</t>
  </si>
  <si>
    <t>Sleman, 26-03-1979</t>
  </si>
  <si>
    <t>Sleman, 06-08-1964</t>
  </si>
  <si>
    <t>Sleman, 03-08-1967</t>
  </si>
  <si>
    <t>Sleman, 31-05-1976</t>
  </si>
  <si>
    <t>Karanganyar, 04-03-1975</t>
  </si>
  <si>
    <t>Sleman, 04-03-1964</t>
  </si>
  <si>
    <t>Sungailiat, 17-03-1964</t>
  </si>
  <si>
    <t>Seyegan, 25-01-1971</t>
  </si>
  <si>
    <t>Yogyakarta, 09-02-1976</t>
  </si>
  <si>
    <t>Sleman, 14-01-1960</t>
  </si>
  <si>
    <t>Bantul, 09-03-1963</t>
  </si>
  <si>
    <t>Yogyakarta, 30-11-1967</t>
  </si>
  <si>
    <t>Gunungkidul, 13-09-1962</t>
  </si>
  <si>
    <t>Sleman, 14-08-1962</t>
  </si>
  <si>
    <t>Sleman, 05-07-1966</t>
  </si>
  <si>
    <t>Karangwuni, 28-04-1960</t>
  </si>
  <si>
    <t>Yogyakarta, 24-06-1971</t>
  </si>
  <si>
    <t>Juru Muda, I/a</t>
  </si>
  <si>
    <t>Kebumen, 05-05-1971</t>
  </si>
  <si>
    <t>Sleman, 10-10-1974</t>
  </si>
  <si>
    <t>Yogyakarta, 29-06-1974</t>
  </si>
  <si>
    <t>Sleman, 09-01-1973</t>
  </si>
  <si>
    <t>Surakarta, 06-11-1971</t>
  </si>
  <si>
    <t>Bantul, 13-05-1962</t>
  </si>
  <si>
    <t>Sokaraja, 08-08-1960</t>
  </si>
  <si>
    <t>Malang, 06-06-1962</t>
  </si>
  <si>
    <t>Tigo Jangko, 15-07-1964</t>
  </si>
  <si>
    <t>Temanggung, 14-10-1976</t>
  </si>
  <si>
    <t>Bantul, 10-11-1972</t>
  </si>
  <si>
    <t>Bantul, 11-08-1975</t>
  </si>
  <si>
    <t>Sleman, 26-08-1961</t>
  </si>
  <si>
    <t>Sleman, 28-09-1987</t>
  </si>
  <si>
    <t>Sleman, 20-03-1976</t>
  </si>
  <si>
    <t>Sleman, 05-01-1963</t>
  </si>
  <si>
    <t>Kasihan, Bantul, 29-10-1972</t>
  </si>
  <si>
    <t>Lombok Timur, 03-12-1967</t>
  </si>
  <si>
    <t>Magelang, 30-06-1989</t>
  </si>
  <si>
    <t>Yogyakarta, 17-08-1971</t>
  </si>
  <si>
    <t>Yogyakarta, 14-10-1975</t>
  </si>
  <si>
    <t>Magelang, 14-01-1962</t>
  </si>
  <si>
    <t>Bantul, 17-12-1967</t>
  </si>
  <si>
    <t>Sleman, 28-05-1971</t>
  </si>
  <si>
    <t>Ponorogo, 03-08-1970</t>
  </si>
  <si>
    <t>Kulonprogo, 05-12-1961</t>
  </si>
  <si>
    <t>Temanggung, 18-08-1974</t>
  </si>
  <si>
    <t>Bogor, 08-04-1962</t>
  </si>
  <si>
    <t>Sleman, 13-04-1980</t>
  </si>
  <si>
    <t>Yogyakarta, 07-03-1961</t>
  </si>
  <si>
    <t>Yogyakarta, 04-01-1964</t>
  </si>
  <si>
    <t>Wonogiri, 30-08-1966</t>
  </si>
  <si>
    <t>Cilacap, 11-07-1969</t>
  </si>
  <si>
    <t>Gunung Kidul, 13-03-1973</t>
  </si>
  <si>
    <t>Yogyakarta, 17-11-1973</t>
  </si>
  <si>
    <t>Bantul, 04-11-1965</t>
  </si>
  <si>
    <t>Sleman, 24-11-1961</t>
  </si>
  <si>
    <t>Sleman, 30-12-1972</t>
  </si>
  <si>
    <t>Wonogiri, 12-05-1971</t>
  </si>
  <si>
    <t>Sleman, 15-05-1972</t>
  </si>
  <si>
    <t>Yogyakarta, 09-11-1964</t>
  </si>
  <si>
    <t>Sleman, 21-06-1961</t>
  </si>
  <si>
    <t>Sleman, 09-01-1971</t>
  </si>
  <si>
    <t>Ngemplak, 22-12-1969</t>
  </si>
  <si>
    <t>Sleman, 10-02-1978</t>
  </si>
  <si>
    <t>Darangdan/Purwakarta, 11-07-1974</t>
  </si>
  <si>
    <t>Yogyakarta, 23-03-1981</t>
  </si>
  <si>
    <t>Sleman, 23-06-1965</t>
  </si>
  <si>
    <t>Ngawi, 06-04-1965</t>
  </si>
  <si>
    <t>Temanggung, 04-06-1975</t>
  </si>
  <si>
    <t>Sleman, 29-10-1964</t>
  </si>
  <si>
    <t>Sleman, 29-11-1970</t>
  </si>
  <si>
    <t>Qurnia Mataram, 15-02-1973</t>
  </si>
  <si>
    <t>Yogyakarta, 10-02-1961</t>
  </si>
  <si>
    <t>Purbayan Purworejo, 11-06-1966</t>
  </si>
  <si>
    <t>Sleman, 05-09-1960</t>
  </si>
  <si>
    <t>Magelang, 07-05-1988</t>
  </si>
  <si>
    <t>Sleman, 20-10-1980</t>
  </si>
  <si>
    <t>Godean Sleman, 17-10-1970</t>
  </si>
  <si>
    <t>Bantul, 05-07-1968</t>
  </si>
  <si>
    <t>Yogyakarta, 16-10-1982</t>
  </si>
  <si>
    <t>Purworejo, 24-11-1977</t>
  </si>
  <si>
    <t>Samarinda, 28-11-1986</t>
  </si>
  <si>
    <t>Sleman, 19-08-1972</t>
  </si>
  <si>
    <t>Yogyakarta, 15-04-1964</t>
  </si>
  <si>
    <t>Sleman, 15-09-1971</t>
  </si>
  <si>
    <t>Yogyakarta, 30-06-1973</t>
  </si>
  <si>
    <t>Bandung, 14-04-1975</t>
  </si>
  <si>
    <t>Yogyakarta, 03-03-1984</t>
  </si>
  <si>
    <t>Sleman, 03-06-1975</t>
  </si>
  <si>
    <t>Sleman, 19-03-1968</t>
  </si>
  <si>
    <t>Bantul, 26-07-1962</t>
  </si>
  <si>
    <t>Yogyakarta, 21-08-1979</t>
  </si>
  <si>
    <t>Tegal, 11-12-1960</t>
  </si>
  <si>
    <t>Klaten, 22-04-1967</t>
  </si>
  <si>
    <t>Banda Aceh, 17-05-1967</t>
  </si>
  <si>
    <t>Trucuk, Klaten, 07-09-1972</t>
  </si>
  <si>
    <t>Gunungkidul, 14-01-1961</t>
  </si>
  <si>
    <t>Susukan, 27-12-1964</t>
  </si>
  <si>
    <t>Jakarta, 12-09-1963</t>
  </si>
  <si>
    <t>Klaten, 11-04-1970</t>
  </si>
  <si>
    <t>Sleman, 07-08-1969</t>
  </si>
  <si>
    <t>Yogyakarta, 09-07-1980</t>
  </si>
  <si>
    <t>Ngaglik, 16-12-1970</t>
  </si>
  <si>
    <t>Pekalongan, 14-10-1966</t>
  </si>
  <si>
    <t>Sleman, 04-02-1977</t>
  </si>
  <si>
    <t>Yogyakarta, 13-04-1978</t>
  </si>
  <si>
    <t>Sala, 19-11-1966</t>
  </si>
  <si>
    <t>Gunung Kidul, 31-08-1966</t>
  </si>
  <si>
    <t>Wirobrajan Yogyakarta, 14-02-1961</t>
  </si>
  <si>
    <t>Teras Boyolali, 02-08-1974</t>
  </si>
  <si>
    <t>Yogyakarta, 25-09-1960</t>
  </si>
  <si>
    <t>Magelang, 06-04-1960</t>
  </si>
  <si>
    <t>Sleman, 15-06-1972</t>
  </si>
  <si>
    <t>Yogyakarta, 05-09-1965</t>
  </si>
  <si>
    <t>Gondokusuman Yogyakarta, 09-04-1970</t>
  </si>
  <si>
    <t>Yogyakarta, 04-09-1963</t>
  </si>
  <si>
    <t>Kulonprogo, 01-04-1962</t>
  </si>
  <si>
    <t>Klaten, 15-01-1963</t>
  </si>
  <si>
    <t>Sleman, 04-11-1966</t>
  </si>
  <si>
    <t>Godean, 15-05-1962</t>
  </si>
  <si>
    <t>Bantul, 14-01-1961</t>
  </si>
  <si>
    <t>Godean, 30-10-1969</t>
  </si>
  <si>
    <t>Galur Kulonprogo, 13-07-1966</t>
  </si>
  <si>
    <t>Yogyakarta, 26-05-1965</t>
  </si>
  <si>
    <t>Bantul, 04-04-1964</t>
  </si>
  <si>
    <t>Sleman, 08-09-1960</t>
  </si>
  <si>
    <t>Ponorogo, 20-04-1965</t>
  </si>
  <si>
    <t>Cilacap, 09-10-1984</t>
  </si>
  <si>
    <t>Surakarta, 23-09-1983</t>
  </si>
  <si>
    <t>Sleman, 06-11-1975</t>
  </si>
  <si>
    <t>Sleman, 10-06-1983</t>
  </si>
  <si>
    <t>Sala, 01-10-1963</t>
  </si>
  <si>
    <t>Gunungkidul, 17-06-1964</t>
  </si>
  <si>
    <t>Kulonprogo, 13-02-1975</t>
  </si>
  <si>
    <t>Tunjungan, 03-03-1960</t>
  </si>
  <si>
    <t>Gamping Sleman, 15-02-1965</t>
  </si>
  <si>
    <t>Bantul, 26-08-1984</t>
  </si>
  <si>
    <t>Bantul, 15-08-1960</t>
  </si>
  <si>
    <t>Bogor, 04-04-1969</t>
  </si>
  <si>
    <t>Gunungkidul, 05-05-1960</t>
  </si>
  <si>
    <t>Sleman, 05-12-1967</t>
  </si>
  <si>
    <t>Sleman, 20-08-1974</t>
  </si>
  <si>
    <t>Yogyakarta, 05-12-1966</t>
  </si>
  <si>
    <t>Klaten, 05-06-1966</t>
  </si>
  <si>
    <t>Sleman, 09-07-1961</t>
  </si>
  <si>
    <t>Pleret Bantul, 27-06-1965</t>
  </si>
  <si>
    <t>Sleman, 01-07-1962</t>
  </si>
  <si>
    <t>Yogyakarta, 05-06-1977</t>
  </si>
  <si>
    <t>Mlati Yogyakarta, 24-06-1961</t>
  </si>
  <si>
    <t>Sleman, 22-06-1961</t>
  </si>
  <si>
    <t>Sragen, 28-04-1971</t>
  </si>
  <si>
    <t>Sleman, 02-05-1966</t>
  </si>
  <si>
    <t>Klaten, 07-01-1961</t>
  </si>
  <si>
    <t>Bandung, 10-04-1960</t>
  </si>
  <si>
    <t>Boyolali, 09-02-1968</t>
  </si>
  <si>
    <t>Sleman, 17-12-1972</t>
  </si>
  <si>
    <t>Kec. Kota Klaten, 25-01-1969</t>
  </si>
  <si>
    <t>Yogyakarta, 18-05-1964</t>
  </si>
  <si>
    <t>Bantul, 20-02-1961</t>
  </si>
  <si>
    <t>Nguntoronadi, Wonogiri, 27-09-1965</t>
  </si>
  <si>
    <t>Bantul, 08-11-1969</t>
  </si>
  <si>
    <t>Bantul, 06-03-1961</t>
  </si>
  <si>
    <t>Ngaglik Sleman, 04-06-1969</t>
  </si>
  <si>
    <t>Yogyakarta, 21-09-1965</t>
  </si>
  <si>
    <t>Kotamadya Yogyakarta, 27-06-1972</t>
  </si>
  <si>
    <t>Yogyakarta, 22-09-1964</t>
  </si>
  <si>
    <t>Bantul, 14-09-1968</t>
  </si>
  <si>
    <t>Wonosobo, 05-01-1984</t>
  </si>
  <si>
    <t>Sleman, 19-01-1978</t>
  </si>
  <si>
    <t>Gunungkidul, 28-02-1970</t>
  </si>
  <si>
    <t>Kulon Progo, 31-03-1989</t>
  </si>
  <si>
    <t>Sleman, 22-02-1970</t>
  </si>
  <si>
    <t>Sleman, 25-11-1964</t>
  </si>
  <si>
    <t>Sleman, 28-06-1970</t>
  </si>
  <si>
    <t>Cindaga, Kec.Kebasen, 03-08-1970</t>
  </si>
  <si>
    <t>Kulon Progo, 11-10-1985</t>
  </si>
  <si>
    <t>Kulon Progo, 24-04-1962</t>
  </si>
  <si>
    <t>Yogyakarta, 01-02-1969</t>
  </si>
  <si>
    <t>Sleman, 17-04-1966</t>
  </si>
  <si>
    <t>Klaten, 06-06-1965</t>
  </si>
  <si>
    <t>Bantul, 17-04-1973</t>
  </si>
  <si>
    <t>Yogyakarta, 18-08-1971</t>
  </si>
  <si>
    <t>Sleman, 26-10-1975</t>
  </si>
  <si>
    <t>Klaten, 10-11-1965</t>
  </si>
  <si>
    <t>Purwokerto, 27-04-1966</t>
  </si>
  <si>
    <t>Bantul, 04-04-1982</t>
  </si>
  <si>
    <t>Banyumas, 12-03-1979</t>
  </si>
  <si>
    <t>Bantul, 22-10-1982</t>
  </si>
  <si>
    <t>Yogyakarta, 07-09-1979</t>
  </si>
  <si>
    <t>Surabaya, 13-05-1969</t>
  </si>
  <si>
    <t>Sleman, 20-11-1964</t>
  </si>
  <si>
    <t>Semarang, 04-11-1980</t>
  </si>
  <si>
    <t>Bantul, 27-02-1970</t>
  </si>
  <si>
    <t>Kulonprogo, 11-01-1973</t>
  </si>
  <si>
    <t>Depok, 08-01-1966</t>
  </si>
  <si>
    <t>Sleman, 04-03-1973</t>
  </si>
  <si>
    <t>Bantul, 16-12-1972</t>
  </si>
  <si>
    <t>Panggang, 04-07-1968</t>
  </si>
  <si>
    <t>Widarijaksa, 02-09-1963</t>
  </si>
  <si>
    <t>Gunungkidul, 27-02-1962</t>
  </si>
  <si>
    <t>Sleman, 10-01-1963</t>
  </si>
  <si>
    <t>Piyungan Bantul, 22-02-1968</t>
  </si>
  <si>
    <t>Yogyakarta, 08-12-1965</t>
  </si>
  <si>
    <t>Bantul, 12-10-1963</t>
  </si>
  <si>
    <t>Yogyakarta, 23-05-1964</t>
  </si>
  <si>
    <t>Wonogiri, 07-04-1978</t>
  </si>
  <si>
    <t>Bantul, 11-11-1963</t>
  </si>
  <si>
    <t>Yogyakarta, 10-11-1969</t>
  </si>
  <si>
    <t>Kulon Progo, 24-03-1984</t>
  </si>
  <si>
    <t>Sleman, 13-08-1981</t>
  </si>
  <si>
    <t>Sleman, 13-10-1962</t>
  </si>
  <si>
    <t>Yogyakarta, 06-07-1967</t>
  </si>
  <si>
    <t>Klaten, 13-11-1961</t>
  </si>
  <si>
    <t>Sleman, 16-07-1970</t>
  </si>
  <si>
    <t>Sleman, 02-11-1977</t>
  </si>
  <si>
    <t>Mlati Sleman, 15-10-1969</t>
  </si>
  <si>
    <t>Bantul, 03-03-1963</t>
  </si>
  <si>
    <t>Sleman, 25-02-1962</t>
  </si>
  <si>
    <t>Yogyakarta, 16-04-1963</t>
  </si>
  <si>
    <t>Pundong Bantul, 09-09-1967</t>
  </si>
  <si>
    <t>Yogyakarta, 23-02-1974</t>
  </si>
  <si>
    <t>Bantul, 11-10-1960</t>
  </si>
  <si>
    <t>Bantul, 10-01-1975</t>
  </si>
  <si>
    <t>Kulon Progo, 13-11-1960</t>
  </si>
  <si>
    <t>Ponjong Gunungkidul, 14-01-1969</t>
  </si>
  <si>
    <t>Sanggeng, 17-03-1977</t>
  </si>
  <si>
    <t>Klaten, 11-04-1969</t>
  </si>
  <si>
    <t>Sleman, 15-09-1976</t>
  </si>
  <si>
    <t>Bantul, 01-11-1987</t>
  </si>
  <si>
    <t>Depok, 18-07-1967</t>
  </si>
  <si>
    <t>Sleman, 09-10-1975</t>
  </si>
  <si>
    <t>Sleman, 04-12-1977</t>
  </si>
  <si>
    <t>Sleman, 01-12-1976</t>
  </si>
  <si>
    <t>Kabupaten Sleman, 17-04-1973</t>
  </si>
  <si>
    <t>Sleman, 18-09-1972</t>
  </si>
  <si>
    <t>Sleman, 09-03-1962</t>
  </si>
  <si>
    <t>Bantul, 27-08-1964</t>
  </si>
  <si>
    <t>Klaten, 28-07-1978</t>
  </si>
  <si>
    <t>Tempel, 14-04-1971</t>
  </si>
  <si>
    <t>Yogyakarta, 02-12-1970</t>
  </si>
  <si>
    <t>Bantul, 08-08-1972</t>
  </si>
  <si>
    <t>Kulonprogo, 06-05-1960</t>
  </si>
  <si>
    <t>Sleman, 08-06-1960</t>
  </si>
  <si>
    <t>Klaten, 18-12-1966</t>
  </si>
  <si>
    <t>Nglempung, 06-02-1964</t>
  </si>
  <si>
    <t>Yogyakarta, 10-07-1962</t>
  </si>
  <si>
    <t>Tuban, 17-12-1992</t>
  </si>
  <si>
    <t>Depok Sleman, 30-12-1969</t>
  </si>
  <si>
    <t>Sleman, 30-03-1971</t>
  </si>
  <si>
    <t>Sleman, 16-10-1974</t>
  </si>
  <si>
    <t>Gunungkidul, 06-02-1962</t>
  </si>
  <si>
    <t>Bantul, 02-10-1966</t>
  </si>
  <si>
    <t>Yogyakarta, 26-01-1974</t>
  </si>
  <si>
    <t>Pacitan, 29-10-1977</t>
  </si>
  <si>
    <t>Klaten, 04-05-1965</t>
  </si>
  <si>
    <t>Banjarmasin, 12-12-1978</t>
  </si>
  <si>
    <t>Jakarta, 12-04-1980</t>
  </si>
  <si>
    <t>Bantul, 19-12-1980</t>
  </si>
  <si>
    <t>Sleman, 04-11-1970</t>
  </si>
  <si>
    <t>Kulonprogo, 23-11-1976</t>
  </si>
  <si>
    <t>Sleman, 12-09-1979</t>
  </si>
  <si>
    <t>Malang, 18-02-1964</t>
  </si>
  <si>
    <t>Bantul, 04-12-1958</t>
  </si>
  <si>
    <t>Yogyakarta, 01-11-1975</t>
  </si>
  <si>
    <t>Bantul, 19-02-1980</t>
  </si>
  <si>
    <t>Kulonprogo, 27-04-1976</t>
  </si>
  <si>
    <t>Klaten, 02-11-1963</t>
  </si>
  <si>
    <t>Gunungkidul, 05-03-1964</t>
  </si>
  <si>
    <t>Depok Sleman, 13-07-1967</t>
  </si>
  <si>
    <t>Sawahan Klaten, 01-03-1960</t>
  </si>
  <si>
    <t>Depok, 29-09-1969</t>
  </si>
  <si>
    <t>Bantul, 19-08-1960</t>
  </si>
  <si>
    <t>Garut, 23-02-1988</t>
  </si>
  <si>
    <t>Sleman, 05-08-1984</t>
  </si>
  <si>
    <t>Pontianak, 11-09-1984</t>
  </si>
  <si>
    <t>Sleman, 26-12-1972</t>
  </si>
  <si>
    <t>Sleman, 01-07-1976</t>
  </si>
  <si>
    <t>Gunungkidul, 30-08-1983</t>
  </si>
  <si>
    <t>Tasikmalaya, 11-05-1992</t>
  </si>
  <si>
    <t>Kotamadya Yogyakarta, 18-04-1970</t>
  </si>
  <si>
    <t>Banyumas, 03-06-1979</t>
  </si>
  <si>
    <t>Bantul, 28-08-1985</t>
  </si>
  <si>
    <t>Semarang, 04-09-1986</t>
  </si>
  <si>
    <t>Pekalongan, 01-03-1985</t>
  </si>
  <si>
    <t>Yogyakarta, 05-05-1987</t>
  </si>
  <si>
    <t>Gersik, 21-07-1983</t>
  </si>
  <si>
    <t>Klaten, 18-03-1985</t>
  </si>
  <si>
    <t>Sragen, 19-09-1991</t>
  </si>
  <si>
    <t>Bantul, 29-11-1984</t>
  </si>
  <si>
    <t>Banyumas, 19-02-1983</t>
  </si>
  <si>
    <t>Bantul, 28-03-1974</t>
  </si>
  <si>
    <t>Bajunase, Kupang, 07-01-1962</t>
  </si>
  <si>
    <t>Sleman, 08-05-1963</t>
  </si>
  <si>
    <t>Bantul, 22-08-1963</t>
  </si>
  <si>
    <t>Gunung Kidul, 05-10-1965</t>
  </si>
  <si>
    <t>Bantul, 06-07-1979</t>
  </si>
  <si>
    <t>Purworejo, 02-04-1972</t>
  </si>
  <si>
    <t>Ngemplak, 06-06-1971</t>
  </si>
  <si>
    <t>Yogyakarta, 21-05-1961</t>
  </si>
  <si>
    <t>Pemelihara Sarana dan Prasarana</t>
  </si>
  <si>
    <t>Grade Jab. Baru</t>
  </si>
  <si>
    <t>Grade Jab. Lama</t>
  </si>
  <si>
    <t>Unit Sekarang</t>
  </si>
  <si>
    <t>Yogyakarta, 4 Mei 2018</t>
  </si>
  <si>
    <t>Kepala Biro Umum, Perencanaan, dan Keuangan</t>
  </si>
  <si>
    <t>NIP 19660314 198603 1 002</t>
  </si>
  <si>
    <t>Drs. Sasongko Hadi</t>
  </si>
  <si>
    <t>Tulungagung, 25-11-1960</t>
  </si>
  <si>
    <t>19601125 198703 1 002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</si>
</sst>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rgb="FFC00000"/>
      <name val="Arial"/>
      <family val="2"/>
    </font>
    <font>
      <sz val="11"/>
      <name val="Calibri"/>
      <family val="2"/>
      <charset val="1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scheme val="minor"/>
    </font>
    <font>
      <i/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/>
      <top/>
      <bottom style="mediumDash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5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25"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 wrapText="1"/>
    </xf>
    <xf numFmtId="164" fontId="7" fillId="0" borderId="10" xfId="1" applyFont="1" applyFill="1" applyBorder="1" applyAlignment="1">
      <alignment horizontal="center" vertical="center" wrapText="1"/>
    </xf>
    <xf numFmtId="164" fontId="7" fillId="0" borderId="11" xfId="1" applyFont="1" applyFill="1" applyBorder="1" applyAlignment="1">
      <alignment horizontal="center" vertical="center" wrapText="1"/>
    </xf>
    <xf numFmtId="164" fontId="7" fillId="0" borderId="14" xfId="1" applyFont="1" applyFill="1" applyBorder="1" applyAlignment="1">
      <alignment horizontal="center" vertical="center" wrapText="1"/>
    </xf>
    <xf numFmtId="164" fontId="7" fillId="0" borderId="15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64" fontId="7" fillId="0" borderId="16" xfId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quotePrefix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8" fillId="0" borderId="26" xfId="0" quotePrefix="1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quotePrefix="1" applyFont="1" applyFill="1" applyBorder="1" applyAlignment="1">
      <alignment horizontal="center" vertical="center"/>
    </xf>
    <xf numFmtId="0" fontId="0" fillId="0" borderId="0" xfId="0" applyFont="1" applyBorder="1"/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0" fillId="0" borderId="1" xfId="0" applyFont="1" applyBorder="1"/>
    <xf numFmtId="0" fontId="16" fillId="2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center"/>
    </xf>
    <xf numFmtId="0" fontId="16" fillId="0" borderId="0" xfId="0" quotePrefix="1" applyFont="1" applyFill="1" applyBorder="1" applyAlignment="1">
      <alignment vertical="top"/>
    </xf>
    <xf numFmtId="0" fontId="0" fillId="0" borderId="1" xfId="0" applyBorder="1"/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8" fillId="0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vertical="top"/>
    </xf>
    <xf numFmtId="0" fontId="8" fillId="0" borderId="3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0" fontId="8" fillId="0" borderId="2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/>
    <xf numFmtId="0" fontId="19" fillId="0" borderId="1" xfId="0" applyFont="1" applyFill="1" applyBorder="1" applyAlignment="1">
      <alignment vertical="top" wrapText="1"/>
    </xf>
    <xf numFmtId="0" fontId="20" fillId="0" borderId="1" xfId="0" applyFont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16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Border="1"/>
    <xf numFmtId="0" fontId="16" fillId="2" borderId="31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5" fillId="0" borderId="31" xfId="0" applyFont="1" applyBorder="1"/>
    <xf numFmtId="0" fontId="15" fillId="0" borderId="1" xfId="0" applyFont="1" applyBorder="1" applyAlignment="1">
      <alignment horizontal="center"/>
    </xf>
    <xf numFmtId="0" fontId="8" fillId="0" borderId="31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/>
    </xf>
    <xf numFmtId="0" fontId="8" fillId="0" borderId="31" xfId="0" applyFont="1" applyFill="1" applyBorder="1" applyAlignment="1">
      <alignment horizontal="left" vertical="top"/>
    </xf>
    <xf numFmtId="0" fontId="20" fillId="0" borderId="1" xfId="0" applyFont="1" applyBorder="1" applyAlignment="1">
      <alignment vertical="top"/>
    </xf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0" fillId="5" borderId="27" xfId="0" applyFill="1" applyBorder="1"/>
    <xf numFmtId="0" fontId="16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center"/>
    </xf>
    <xf numFmtId="0" fontId="16" fillId="2" borderId="26" xfId="0" applyFont="1" applyFill="1" applyBorder="1" applyAlignment="1">
      <alignment horizontal="center" vertical="top" wrapText="1"/>
    </xf>
    <xf numFmtId="0" fontId="0" fillId="2" borderId="27" xfId="0" applyFill="1" applyBorder="1" applyAlignment="1">
      <alignment horizontal="left" vertical="center"/>
    </xf>
    <xf numFmtId="0" fontId="0" fillId="0" borderId="27" xfId="0" applyBorder="1"/>
    <xf numFmtId="0" fontId="0" fillId="5" borderId="27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center" vertical="top"/>
    </xf>
    <xf numFmtId="0" fontId="16" fillId="2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top"/>
    </xf>
    <xf numFmtId="0" fontId="0" fillId="2" borderId="26" xfId="0" applyFont="1" applyFill="1" applyBorder="1" applyAlignment="1">
      <alignment horizontal="center" vertical="center"/>
    </xf>
    <xf numFmtId="0" fontId="0" fillId="0" borderId="27" xfId="0" applyFont="1" applyBorder="1" applyAlignment="1"/>
    <xf numFmtId="0" fontId="0" fillId="0" borderId="27" xfId="0" applyBorder="1" applyAlignment="1"/>
    <xf numFmtId="0" fontId="0" fillId="0" borderId="26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center"/>
    </xf>
    <xf numFmtId="0" fontId="0" fillId="5" borderId="27" xfId="0" applyFont="1" applyFill="1" applyBorder="1"/>
    <xf numFmtId="0" fontId="0" fillId="3" borderId="27" xfId="0" applyFont="1" applyFill="1" applyBorder="1"/>
    <xf numFmtId="0" fontId="0" fillId="0" borderId="27" xfId="0" applyFont="1" applyBorder="1"/>
    <xf numFmtId="0" fontId="0" fillId="6" borderId="27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left" vertical="center"/>
    </xf>
    <xf numFmtId="0" fontId="0" fillId="6" borderId="27" xfId="0" applyFont="1" applyFill="1" applyBorder="1"/>
    <xf numFmtId="0" fontId="0" fillId="3" borderId="27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center" vertical="center"/>
    </xf>
    <xf numFmtId="0" fontId="0" fillId="3" borderId="27" xfId="0" applyFill="1" applyBorder="1"/>
    <xf numFmtId="0" fontId="0" fillId="6" borderId="27" xfId="0" applyFill="1" applyBorder="1" applyAlignment="1">
      <alignment horizontal="left" vertical="center"/>
    </xf>
    <xf numFmtId="0" fontId="16" fillId="3" borderId="26" xfId="0" applyFont="1" applyFill="1" applyBorder="1" applyAlignment="1">
      <alignment horizontal="center" vertical="top" wrapText="1"/>
    </xf>
    <xf numFmtId="0" fontId="0" fillId="0" borderId="27" xfId="0" applyFill="1" applyBorder="1"/>
    <xf numFmtId="0" fontId="0" fillId="0" borderId="27" xfId="0" applyFont="1" applyFill="1" applyBorder="1"/>
    <xf numFmtId="0" fontId="0" fillId="7" borderId="1" xfId="0" applyFont="1" applyFill="1" applyBorder="1"/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8" fillId="0" borderId="2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1" fillId="0" borderId="0" xfId="0" applyFont="1"/>
    <xf numFmtId="0" fontId="24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/>
    </xf>
    <xf numFmtId="0" fontId="21" fillId="0" borderId="1" xfId="0" applyFont="1" applyBorder="1"/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top"/>
    </xf>
    <xf numFmtId="0" fontId="26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2" fillId="9" borderId="1" xfId="1" applyNumberFormat="1" applyFont="1" applyFill="1" applyBorder="1" applyAlignment="1" applyProtection="1">
      <alignment horizontal="center" vertical="center" wrapText="1"/>
      <protection hidden="1"/>
    </xf>
    <xf numFmtId="165" fontId="24" fillId="9" borderId="1" xfId="1" applyNumberFormat="1" applyFont="1" applyFill="1" applyBorder="1" applyAlignment="1" applyProtection="1">
      <alignment horizontal="center" vertical="center"/>
      <protection hidden="1"/>
    </xf>
    <xf numFmtId="165" fontId="24" fillId="3" borderId="1" xfId="1" applyNumberFormat="1" applyFont="1" applyFill="1" applyBorder="1" applyAlignment="1" applyProtection="1">
      <alignment horizontal="center" vertical="center"/>
      <protection locked="0"/>
    </xf>
    <xf numFmtId="165" fontId="27" fillId="3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vertical="top"/>
    </xf>
    <xf numFmtId="0" fontId="24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1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2" fillId="9" borderId="1" xfId="5" applyNumberFormat="1" applyFont="1" applyFill="1" applyBorder="1" applyAlignment="1" applyProtection="1">
      <alignment horizontal="center" vertical="center" wrapText="1"/>
      <protection hidden="1"/>
    </xf>
    <xf numFmtId="165" fontId="24" fillId="9" borderId="1" xfId="5" applyNumberFormat="1" applyFont="1" applyFill="1" applyBorder="1" applyAlignment="1" applyProtection="1">
      <alignment horizontal="center" vertical="center"/>
      <protection hidden="1"/>
    </xf>
    <xf numFmtId="165" fontId="24" fillId="3" borderId="1" xfId="5" applyNumberFormat="1" applyFont="1" applyFill="1" applyBorder="1" applyAlignment="1" applyProtection="1">
      <alignment horizontal="center" vertical="center"/>
      <protection locked="0"/>
    </xf>
    <xf numFmtId="165" fontId="27" fillId="3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/>
    <xf numFmtId="0" fontId="0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/>
    <xf numFmtId="0" fontId="0" fillId="0" borderId="31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left" vertical="top"/>
    </xf>
    <xf numFmtId="0" fontId="0" fillId="4" borderId="26" xfId="0" applyFont="1" applyFill="1" applyBorder="1" applyAlignment="1"/>
    <xf numFmtId="0" fontId="15" fillId="4" borderId="31" xfId="0" applyFont="1" applyFill="1" applyBorder="1" applyAlignment="1">
      <alignment horizontal="left"/>
    </xf>
    <xf numFmtId="0" fontId="0" fillId="4" borderId="31" xfId="0" applyFont="1" applyFill="1" applyBorder="1" applyAlignment="1">
      <alignment horizontal="left"/>
    </xf>
    <xf numFmtId="0" fontId="0" fillId="4" borderId="31" xfId="0" applyFont="1" applyFill="1" applyBorder="1" applyAlignment="1"/>
    <xf numFmtId="0" fontId="0" fillId="4" borderId="31" xfId="0" applyFont="1" applyFill="1" applyBorder="1" applyAlignment="1">
      <alignment horizontal="center" vertical="top"/>
    </xf>
    <xf numFmtId="0" fontId="16" fillId="4" borderId="27" xfId="0" applyFont="1" applyFill="1" applyBorder="1" applyAlignment="1">
      <alignment horizontal="left" vertical="top"/>
    </xf>
    <xf numFmtId="0" fontId="0" fillId="0" borderId="27" xfId="0" applyFont="1" applyFill="1" applyBorder="1" applyAlignment="1"/>
    <xf numFmtId="0" fontId="19" fillId="0" borderId="1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15" fillId="0" borderId="26" xfId="0" applyFont="1" applyFill="1" applyBorder="1" applyAlignment="1"/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8" fillId="0" borderId="29" xfId="0" applyFont="1" applyFill="1" applyBorder="1" applyAlignment="1">
      <alignment vertical="top"/>
    </xf>
    <xf numFmtId="0" fontId="8" fillId="0" borderId="29" xfId="0" applyFont="1" applyFill="1" applyBorder="1" applyAlignment="1">
      <alignment horizontal="center" vertical="center"/>
    </xf>
    <xf numFmtId="0" fontId="8" fillId="0" borderId="29" xfId="0" quotePrefix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0" xfId="0" applyFont="1" applyAlignment="1">
      <alignment vertical="top"/>
    </xf>
    <xf numFmtId="0" fontId="31" fillId="0" borderId="0" xfId="0" applyFont="1" applyFill="1" applyAlignment="1">
      <alignment vertical="top"/>
    </xf>
    <xf numFmtId="0" fontId="29" fillId="0" borderId="0" xfId="0" applyFont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vertical="top"/>
    </xf>
    <xf numFmtId="0" fontId="31" fillId="0" borderId="1" xfId="0" applyFont="1" applyBorder="1" applyAlignment="1">
      <alignment horizontal="center" vertical="top"/>
    </xf>
    <xf numFmtId="0" fontId="31" fillId="0" borderId="1" xfId="7" applyFont="1" applyFill="1" applyBorder="1" applyAlignment="1">
      <alignment vertical="top" wrapText="1"/>
    </xf>
    <xf numFmtId="0" fontId="31" fillId="0" borderId="1" xfId="0" applyFont="1" applyBorder="1" applyAlignment="1">
      <alignment vertical="top"/>
    </xf>
    <xf numFmtId="0" fontId="31" fillId="2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/>
    </xf>
    <xf numFmtId="2" fontId="31" fillId="0" borderId="1" xfId="7" applyNumberFormat="1" applyFont="1" applyFill="1" applyBorder="1" applyAlignment="1">
      <alignment vertical="top" wrapText="1"/>
    </xf>
    <xf numFmtId="2" fontId="31" fillId="0" borderId="1" xfId="7" applyNumberFormat="1" applyFont="1" applyFill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vertical="top" wrapText="1"/>
    </xf>
    <xf numFmtId="0" fontId="31" fillId="0" borderId="1" xfId="0" quotePrefix="1" applyFont="1" applyFill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21" fillId="0" borderId="0" xfId="7" applyFont="1"/>
    <xf numFmtId="0" fontId="21" fillId="0" borderId="0" xfId="7" applyFont="1" applyAlignment="1">
      <alignment horizontal="left"/>
    </xf>
    <xf numFmtId="0" fontId="21" fillId="0" borderId="0" xfId="7" applyFont="1" applyAlignment="1">
      <alignment horizontal="center"/>
    </xf>
    <xf numFmtId="0" fontId="21" fillId="0" borderId="0" xfId="7" applyFont="1" applyAlignment="1">
      <alignment horizontal="center" vertical="center" wrapText="1"/>
    </xf>
    <xf numFmtId="0" fontId="23" fillId="0" borderId="0" xfId="7" applyFont="1" applyAlignment="1">
      <alignment horizontal="left"/>
    </xf>
    <xf numFmtId="0" fontId="21" fillId="0" borderId="1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center"/>
    </xf>
    <xf numFmtId="0" fontId="21" fillId="0" borderId="1" xfId="7" applyFont="1" applyBorder="1"/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8" fillId="6" borderId="31" xfId="0" applyFont="1" applyFill="1" applyBorder="1" applyAlignment="1">
      <alignment vertical="top"/>
    </xf>
    <xf numFmtId="0" fontId="8" fillId="6" borderId="27" xfId="0" applyFont="1" applyFill="1" applyBorder="1" applyAlignment="1">
      <alignment vertical="top"/>
    </xf>
    <xf numFmtId="0" fontId="8" fillId="6" borderId="1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vertical="center"/>
    </xf>
    <xf numFmtId="0" fontId="8" fillId="6" borderId="31" xfId="0" applyFont="1" applyFill="1" applyBorder="1" applyAlignment="1">
      <alignment vertical="center"/>
    </xf>
    <xf numFmtId="0" fontId="8" fillId="6" borderId="27" xfId="0" applyFont="1" applyFill="1" applyBorder="1" applyAlignment="1">
      <alignment vertical="center"/>
    </xf>
    <xf numFmtId="0" fontId="21" fillId="4" borderId="31" xfId="0" applyFont="1" applyFill="1" applyBorder="1" applyAlignment="1">
      <alignment vertical="center"/>
    </xf>
    <xf numFmtId="0" fontId="21" fillId="4" borderId="27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/>
    <xf numFmtId="0" fontId="21" fillId="6" borderId="1" xfId="7" applyFont="1" applyFill="1" applyBorder="1" applyAlignment="1">
      <alignment horizontal="center"/>
    </xf>
    <xf numFmtId="0" fontId="21" fillId="6" borderId="1" xfId="7" applyFont="1" applyFill="1" applyBorder="1"/>
    <xf numFmtId="0" fontId="29" fillId="0" borderId="0" xfId="0" applyFont="1" applyFill="1" applyAlignment="1">
      <alignment vertical="center"/>
    </xf>
    <xf numFmtId="0" fontId="21" fillId="4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6" borderId="26" xfId="0" applyFont="1" applyFill="1" applyBorder="1" applyAlignment="1">
      <alignment vertical="top"/>
    </xf>
    <xf numFmtId="0" fontId="34" fillId="6" borderId="31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8" fillId="6" borderId="31" xfId="0" applyFont="1" applyFill="1" applyBorder="1" applyAlignment="1">
      <alignment vertical="center" wrapText="1"/>
    </xf>
    <xf numFmtId="0" fontId="8" fillId="6" borderId="27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left" vertical="center"/>
    </xf>
    <xf numFmtId="0" fontId="9" fillId="6" borderId="28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vertical="center"/>
    </xf>
    <xf numFmtId="0" fontId="8" fillId="6" borderId="29" xfId="0" applyFont="1" applyFill="1" applyBorder="1" applyAlignment="1">
      <alignment vertical="center"/>
    </xf>
    <xf numFmtId="0" fontId="8" fillId="6" borderId="30" xfId="0" applyFont="1" applyFill="1" applyBorder="1" applyAlignment="1">
      <alignment vertical="center"/>
    </xf>
    <xf numFmtId="0" fontId="8" fillId="6" borderId="31" xfId="0" applyFont="1" applyFill="1" applyBorder="1" applyAlignment="1">
      <alignment horizontal="left" vertical="center"/>
    </xf>
    <xf numFmtId="0" fontId="34" fillId="6" borderId="26" xfId="0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21" fillId="12" borderId="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top"/>
    </xf>
    <xf numFmtId="0" fontId="29" fillId="0" borderId="1" xfId="0" applyFont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vertical="center"/>
    </xf>
    <xf numFmtId="0" fontId="21" fillId="4" borderId="29" xfId="0" applyFont="1" applyFill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0" fontId="21" fillId="4" borderId="33" xfId="0" applyFont="1" applyFill="1" applyBorder="1" applyAlignment="1">
      <alignment vertical="center"/>
    </xf>
    <xf numFmtId="0" fontId="21" fillId="4" borderId="37" xfId="0" applyFont="1" applyFill="1" applyBorder="1" applyAlignment="1">
      <alignment vertical="center"/>
    </xf>
    <xf numFmtId="0" fontId="21" fillId="4" borderId="34" xfId="0" applyFont="1" applyFill="1" applyBorder="1" applyAlignment="1">
      <alignment vertical="center"/>
    </xf>
    <xf numFmtId="0" fontId="21" fillId="4" borderId="38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quotePrefix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</cellXfs>
  <cellStyles count="12">
    <cellStyle name="Comma 2" xfId="4" xr:uid="{00000000-0005-0000-0000-000001000000}"/>
    <cellStyle name="Comma 2 2" xfId="5" xr:uid="{00000000-0005-0000-0000-000002000000}"/>
    <cellStyle name="Hipertaut" xfId="8" builtinId="8" hidden="1"/>
    <cellStyle name="Hipertaut" xfId="10" builtinId="8" hidden="1"/>
    <cellStyle name="Koma" xfId="1" builtinId="3"/>
    <cellStyle name="Mengikuti Hipertaut" xfId="9" builtinId="9" hidden="1"/>
    <cellStyle name="Mengikuti Hipertaut" xfId="11" builtinId="9" hidden="1"/>
    <cellStyle name="Normal" xfId="0" builtinId="0"/>
    <cellStyle name="Normal 2" xfId="2" xr:uid="{00000000-0005-0000-0000-000008000000}"/>
    <cellStyle name="Normal 2 2" xfId="7" xr:uid="{00000000-0005-0000-0000-000009000000}"/>
    <cellStyle name="Normal 3" xfId="6" xr:uid="{00000000-0005-0000-0000-00000A000000}"/>
    <cellStyle name="Normal 5" xfId="3" xr:uid="{00000000-0005-0000-0000-00000B000000}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kepeg/dinas%202014-10-30%20sd%202014-11-01/BAHAN%20DINAS/peta%20jabatan%20F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 Fung"/>
      <sheetName val="JC17"/>
      <sheetName val="FES Struk"/>
      <sheetName val="kamus"/>
      <sheetName val="grade"/>
      <sheetName val="Sheet2"/>
      <sheetName val="FES Fung (2)"/>
      <sheetName val="Sheet1"/>
      <sheetName val="FES Fungsional"/>
      <sheetName val="FES Struktural"/>
      <sheetName val="Nama Jabatan"/>
    </sheetNames>
    <sheetDataSet>
      <sheetData sheetId="0"/>
      <sheetData sheetId="1">
        <row r="8">
          <cell r="A8">
            <v>190</v>
          </cell>
          <cell r="B8">
            <v>240</v>
          </cell>
          <cell r="C8">
            <v>1</v>
          </cell>
        </row>
        <row r="9">
          <cell r="A9">
            <v>245</v>
          </cell>
          <cell r="B9">
            <v>300</v>
          </cell>
          <cell r="C9">
            <v>2</v>
          </cell>
        </row>
        <row r="10">
          <cell r="A10">
            <v>305</v>
          </cell>
          <cell r="B10">
            <v>370</v>
          </cell>
          <cell r="C10">
            <v>3</v>
          </cell>
        </row>
        <row r="11">
          <cell r="A11">
            <v>375</v>
          </cell>
          <cell r="B11">
            <v>450</v>
          </cell>
          <cell r="C11">
            <v>4</v>
          </cell>
        </row>
        <row r="12">
          <cell r="A12">
            <v>455</v>
          </cell>
          <cell r="B12">
            <v>650</v>
          </cell>
          <cell r="C12">
            <v>5</v>
          </cell>
        </row>
        <row r="13">
          <cell r="A13">
            <v>655</v>
          </cell>
          <cell r="B13">
            <v>850</v>
          </cell>
          <cell r="C13">
            <v>6</v>
          </cell>
        </row>
        <row r="14">
          <cell r="A14">
            <v>855</v>
          </cell>
          <cell r="B14">
            <v>1100</v>
          </cell>
          <cell r="C14">
            <v>7</v>
          </cell>
        </row>
        <row r="15">
          <cell r="A15">
            <v>1105</v>
          </cell>
          <cell r="B15">
            <v>1350</v>
          </cell>
          <cell r="C15">
            <v>8</v>
          </cell>
        </row>
        <row r="16">
          <cell r="A16">
            <v>1355</v>
          </cell>
          <cell r="B16">
            <v>1600</v>
          </cell>
          <cell r="C16">
            <v>9</v>
          </cell>
        </row>
        <row r="17">
          <cell r="A17">
            <v>1605</v>
          </cell>
          <cell r="B17">
            <v>1850</v>
          </cell>
          <cell r="C17">
            <v>10</v>
          </cell>
        </row>
        <row r="18">
          <cell r="A18">
            <v>1855</v>
          </cell>
          <cell r="B18">
            <v>2100</v>
          </cell>
          <cell r="C18">
            <v>11</v>
          </cell>
        </row>
        <row r="19">
          <cell r="A19">
            <v>2105</v>
          </cell>
          <cell r="B19">
            <v>2350</v>
          </cell>
          <cell r="C19">
            <v>12</v>
          </cell>
        </row>
        <row r="20">
          <cell r="A20">
            <v>2355</v>
          </cell>
          <cell r="B20">
            <v>2750</v>
          </cell>
          <cell r="C20">
            <v>13</v>
          </cell>
        </row>
        <row r="21">
          <cell r="A21">
            <v>2755</v>
          </cell>
          <cell r="B21">
            <v>3150</v>
          </cell>
          <cell r="C21">
            <v>14</v>
          </cell>
        </row>
        <row r="22">
          <cell r="A22">
            <v>3155</v>
          </cell>
          <cell r="B22">
            <v>3600</v>
          </cell>
          <cell r="C22">
            <v>15</v>
          </cell>
        </row>
        <row r="23">
          <cell r="A23">
            <v>3605</v>
          </cell>
          <cell r="B23">
            <v>4050</v>
          </cell>
          <cell r="C23">
            <v>16</v>
          </cell>
        </row>
        <row r="24">
          <cell r="A24">
            <v>4055</v>
          </cell>
          <cell r="B24">
            <v>4480</v>
          </cell>
          <cell r="C24">
            <v>17</v>
          </cell>
        </row>
        <row r="25">
          <cell r="B25" t="str">
            <v>SES1</v>
          </cell>
          <cell r="C25">
            <v>18</v>
          </cell>
        </row>
        <row r="26">
          <cell r="B26" t="str">
            <v>SES2</v>
          </cell>
          <cell r="C26">
            <v>19</v>
          </cell>
        </row>
        <row r="27">
          <cell r="B27" t="str">
            <v>SES3</v>
          </cell>
          <cell r="C27">
            <v>20</v>
          </cell>
        </row>
        <row r="30">
          <cell r="B30">
            <v>1850</v>
          </cell>
          <cell r="C30">
            <v>900</v>
          </cell>
        </row>
        <row r="31">
          <cell r="B31">
            <v>650</v>
          </cell>
          <cell r="C31">
            <v>350</v>
          </cell>
        </row>
        <row r="32">
          <cell r="B32">
            <v>650</v>
          </cell>
          <cell r="C32">
            <v>900</v>
          </cell>
        </row>
        <row r="33">
          <cell r="B33">
            <v>450</v>
          </cell>
          <cell r="C33">
            <v>100</v>
          </cell>
        </row>
        <row r="34">
          <cell r="B34">
            <v>450</v>
          </cell>
          <cell r="C34">
            <v>125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rade%20Eselon%20UNY" connectionId="1" xr16:uid="{00000000-0016-0000-1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C1:CI51"/>
  <sheetViews>
    <sheetView view="pageBreakPreview" topLeftCell="A20" zoomScale="137" zoomScaleNormal="110" zoomScaleSheetLayoutView="120" zoomScalePageLayoutView="110" workbookViewId="0">
      <selection activeCell="U42" sqref="U42"/>
    </sheetView>
  </sheetViews>
  <sheetFormatPr baseColWidth="10" defaultColWidth="2.6640625" defaultRowHeight="11" customHeight="1" x14ac:dyDescent="0.2"/>
  <cols>
    <col min="1" max="4" width="2.6640625" style="12"/>
    <col min="5" max="14" width="3" style="12" customWidth="1"/>
    <col min="15" max="23" width="2.6640625" style="12"/>
    <col min="24" max="32" width="3.33203125" style="12" customWidth="1"/>
    <col min="33" max="33" width="4" style="12" customWidth="1"/>
    <col min="34" max="38" width="3.5" style="12" customWidth="1"/>
    <col min="39" max="42" width="2.6640625" style="12"/>
    <col min="43" max="52" width="3" style="12" customWidth="1"/>
    <col min="53" max="81" width="2.6640625" style="12"/>
    <col min="82" max="82" width="4" style="12" bestFit="1" customWidth="1"/>
    <col min="83" max="91" width="2.6640625" style="12"/>
    <col min="92" max="92" width="4" style="12" bestFit="1" customWidth="1"/>
    <col min="93" max="16384" width="2.6640625" style="12"/>
  </cols>
  <sheetData>
    <row r="1" spans="3:56" ht="11" customHeight="1" x14ac:dyDescent="0.2">
      <c r="Z1" s="11"/>
      <c r="AA1" s="11"/>
      <c r="AB1" s="15"/>
      <c r="AC1" s="11"/>
      <c r="AJ1" s="11"/>
      <c r="AK1" s="11"/>
      <c r="AL1" s="22"/>
      <c r="AM1" s="22"/>
    </row>
    <row r="2" spans="3:56" ht="11" customHeight="1" x14ac:dyDescent="0.2">
      <c r="C2" s="470" t="s">
        <v>45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</row>
    <row r="3" spans="3:56" ht="11" customHeight="1" x14ac:dyDescent="0.2">
      <c r="C3" s="470" t="s">
        <v>85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</row>
    <row r="4" spans="3:56" ht="11" customHeight="1" x14ac:dyDescent="0.2">
      <c r="C4" s="470" t="s">
        <v>84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</row>
    <row r="5" spans="3:56" ht="11" customHeight="1" thickBot="1" x14ac:dyDescent="0.25">
      <c r="D5" s="470"/>
      <c r="E5" s="470"/>
    </row>
    <row r="6" spans="3:56" ht="11" customHeight="1" x14ac:dyDescent="0.2">
      <c r="Y6" s="477" t="s">
        <v>7</v>
      </c>
      <c r="Z6" s="478"/>
      <c r="AA6" s="478"/>
      <c r="AB6" s="478"/>
      <c r="AC6" s="478"/>
      <c r="AD6" s="478"/>
      <c r="AE6" s="478"/>
      <c r="AF6" s="478"/>
      <c r="AG6" s="478"/>
      <c r="AH6" s="479"/>
    </row>
    <row r="7" spans="3:56" ht="11" customHeight="1" thickBot="1" x14ac:dyDescent="0.25">
      <c r="Y7" s="480"/>
      <c r="Z7" s="481"/>
      <c r="AA7" s="481"/>
      <c r="AB7" s="481"/>
      <c r="AC7" s="481"/>
      <c r="AD7" s="481"/>
      <c r="AE7" s="481"/>
      <c r="AF7" s="481"/>
      <c r="AG7" s="481"/>
      <c r="AH7" s="482"/>
    </row>
    <row r="8" spans="3:56" ht="11" customHeight="1" x14ac:dyDescent="0.2">
      <c r="AC8" s="46"/>
      <c r="AD8" s="2"/>
    </row>
    <row r="9" spans="3:56" ht="11" customHeight="1" thickBot="1" x14ac:dyDescent="0.25">
      <c r="AC9" s="53"/>
    </row>
    <row r="10" spans="3:56" ht="11" customHeight="1" x14ac:dyDescent="0.2">
      <c r="P10" s="1"/>
      <c r="W10" s="1"/>
      <c r="X10" s="471" t="s">
        <v>82</v>
      </c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3"/>
      <c r="AJ10" s="3"/>
    </row>
    <row r="11" spans="3:56" ht="11" customHeight="1" thickBot="1" x14ac:dyDescent="0.25">
      <c r="P11" s="1"/>
      <c r="W11" s="1"/>
      <c r="X11" s="474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6"/>
      <c r="AJ11" s="3"/>
    </row>
    <row r="12" spans="3:56" ht="11" customHeight="1" thickBot="1" x14ac:dyDescent="0.25">
      <c r="E12" s="57" t="s">
        <v>2208</v>
      </c>
      <c r="P12" s="1"/>
      <c r="W12" s="1"/>
      <c r="X12" s="467" t="s">
        <v>1384</v>
      </c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9"/>
      <c r="AJ12" s="2"/>
    </row>
    <row r="13" spans="3:56" ht="11" customHeight="1" x14ac:dyDescent="0.2">
      <c r="AC13" s="40"/>
      <c r="AD13" s="20"/>
      <c r="AE13" s="2"/>
      <c r="AF13" s="2"/>
    </row>
    <row r="14" spans="3:56" ht="11" customHeight="1" thickBot="1" x14ac:dyDescent="0.25">
      <c r="U14" s="5"/>
      <c r="AC14" s="52"/>
      <c r="AD14" s="4"/>
      <c r="AE14" s="5"/>
      <c r="AF14" s="5"/>
      <c r="AG14" s="5"/>
      <c r="AH14" s="5"/>
      <c r="AI14" s="5"/>
      <c r="AJ14" s="5"/>
      <c r="AK14" s="5"/>
      <c r="AL14" s="82"/>
      <c r="AM14" s="82"/>
      <c r="AN14" s="5"/>
      <c r="AW14" s="2"/>
      <c r="AX14" s="2"/>
      <c r="AY14" s="2"/>
      <c r="AZ14" s="2"/>
      <c r="BA14" s="2"/>
      <c r="BB14" s="2"/>
      <c r="BC14" s="2"/>
      <c r="BD14" s="2"/>
    </row>
    <row r="15" spans="3:56" ht="11" customHeight="1" thickBot="1" x14ac:dyDescent="0.25">
      <c r="J15" s="2"/>
      <c r="K15" s="42"/>
      <c r="L15" s="7"/>
      <c r="M15" s="7"/>
      <c r="N15" s="7"/>
      <c r="O15" s="7"/>
      <c r="P15" s="7"/>
      <c r="Q15" s="7"/>
      <c r="R15" s="7"/>
      <c r="S15" s="7"/>
      <c r="T15" s="7"/>
      <c r="U15" s="2"/>
      <c r="V15" s="7"/>
      <c r="W15" s="7"/>
      <c r="X15" s="7"/>
      <c r="Y15" s="7"/>
      <c r="Z15" s="7"/>
      <c r="AA15" s="7"/>
      <c r="AB15" s="7"/>
      <c r="AC15" s="7"/>
      <c r="AD15" s="7"/>
      <c r="AE15" s="441"/>
      <c r="AF15" s="441"/>
      <c r="AG15" s="7"/>
      <c r="AH15" s="7"/>
      <c r="AI15" s="7"/>
      <c r="AJ15" s="7"/>
      <c r="AK15" s="7"/>
      <c r="AL15" s="94"/>
      <c r="AM15" s="94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40"/>
      <c r="AY15" s="2"/>
      <c r="AZ15" s="2"/>
      <c r="BA15" s="2"/>
      <c r="BB15" s="2"/>
      <c r="BC15" s="2"/>
      <c r="BD15" s="2"/>
    </row>
    <row r="16" spans="3:56" ht="11" customHeight="1" x14ac:dyDescent="0.2">
      <c r="C16" s="471" t="s">
        <v>46</v>
      </c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3"/>
      <c r="S16" s="3"/>
      <c r="T16" s="2"/>
      <c r="U16" s="2"/>
      <c r="V16" s="471" t="s">
        <v>47</v>
      </c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3"/>
      <c r="AN16" s="2"/>
      <c r="AO16" s="471" t="s">
        <v>49</v>
      </c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3"/>
    </row>
    <row r="17" spans="3:87" ht="11" customHeight="1" thickBot="1" x14ac:dyDescent="0.25"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6"/>
      <c r="S17" s="3"/>
      <c r="T17" s="2"/>
      <c r="U17" s="42"/>
      <c r="V17" s="474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6"/>
      <c r="AN17" s="42"/>
      <c r="AO17" s="474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6"/>
    </row>
    <row r="18" spans="3:87" ht="11" customHeight="1" thickBot="1" x14ac:dyDescent="0.25">
      <c r="C18" s="467" t="s">
        <v>1385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9"/>
      <c r="S18" s="2"/>
      <c r="T18" s="2"/>
      <c r="U18" s="2"/>
      <c r="V18" s="467" t="s">
        <v>1385</v>
      </c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9"/>
      <c r="AN18" s="2"/>
      <c r="AO18" s="467" t="s">
        <v>1385</v>
      </c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9"/>
    </row>
    <row r="19" spans="3:87" ht="11" customHeight="1" x14ac:dyDescent="0.2">
      <c r="J19" s="2"/>
      <c r="K19" s="42"/>
      <c r="S19" s="2"/>
      <c r="U19" s="2"/>
      <c r="AC19" s="81"/>
      <c r="AD19" s="6"/>
      <c r="AE19" s="7"/>
      <c r="AF19" s="94"/>
      <c r="AN19" s="2"/>
      <c r="AW19" s="2"/>
      <c r="AX19" s="42"/>
    </row>
    <row r="20" spans="3:87" ht="11" customHeight="1" thickBot="1" x14ac:dyDescent="0.25">
      <c r="I20" s="5"/>
      <c r="J20" s="5"/>
      <c r="K20" s="41"/>
      <c r="L20" s="2"/>
      <c r="M20" s="2"/>
      <c r="N20" s="2"/>
      <c r="O20" s="2"/>
      <c r="P20" s="2"/>
      <c r="Q20" s="2"/>
      <c r="R20" s="2"/>
      <c r="S20" s="2"/>
      <c r="U20" s="2"/>
      <c r="AC20" s="21"/>
      <c r="AD20" s="3"/>
      <c r="AE20" s="2"/>
      <c r="AF20" s="11"/>
      <c r="AN20" s="2"/>
      <c r="AW20" s="5"/>
      <c r="AX20" s="41"/>
    </row>
    <row r="21" spans="3:87" ht="11" customHeight="1" thickBot="1" x14ac:dyDescent="0.25">
      <c r="C21" s="6"/>
      <c r="D21" s="7"/>
      <c r="E21" s="7"/>
      <c r="F21" s="7"/>
      <c r="G21" s="7"/>
      <c r="H21" s="7"/>
      <c r="I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"/>
      <c r="W21" s="7"/>
      <c r="X21" s="7"/>
      <c r="Y21" s="7"/>
      <c r="Z21" s="7"/>
      <c r="AA21" s="7"/>
      <c r="AB21" s="7"/>
      <c r="AC21" s="7"/>
      <c r="AN21" s="2"/>
      <c r="AO21" s="6"/>
      <c r="AP21" s="7"/>
      <c r="AQ21" s="7"/>
      <c r="AR21" s="7"/>
      <c r="AS21" s="7"/>
      <c r="AT21" s="7"/>
      <c r="AU21" s="7"/>
      <c r="AV21" s="7"/>
    </row>
    <row r="22" spans="3:87" ht="11" customHeight="1" thickBot="1" x14ac:dyDescent="0.25">
      <c r="C22" s="3"/>
      <c r="D22" s="471" t="s">
        <v>116</v>
      </c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3"/>
      <c r="S22" s="3"/>
      <c r="T22" s="22"/>
      <c r="U22" s="2"/>
      <c r="V22" s="3"/>
      <c r="W22" s="471" t="s">
        <v>117</v>
      </c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3"/>
      <c r="AN22" s="2"/>
      <c r="AO22" s="3"/>
      <c r="AP22" s="471" t="s">
        <v>122</v>
      </c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3"/>
    </row>
    <row r="23" spans="3:87" ht="11" customHeight="1" thickBot="1" x14ac:dyDescent="0.25">
      <c r="C23" s="8"/>
      <c r="D23" s="474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6"/>
      <c r="S23" s="3"/>
      <c r="T23" s="22"/>
      <c r="U23" s="2"/>
      <c r="V23" s="8"/>
      <c r="W23" s="474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6"/>
      <c r="AN23" s="2"/>
      <c r="AO23" s="8"/>
      <c r="AP23" s="474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6"/>
    </row>
    <row r="24" spans="3:87" ht="11" customHeight="1" thickBot="1" x14ac:dyDescent="0.25">
      <c r="C24" s="3"/>
      <c r="D24" s="467" t="s">
        <v>1386</v>
      </c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  <c r="S24" s="2"/>
      <c r="T24" s="22"/>
      <c r="U24" s="2"/>
      <c r="V24" s="3"/>
      <c r="W24" s="467" t="s">
        <v>1386</v>
      </c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9"/>
      <c r="AN24" s="2"/>
      <c r="AO24" s="3"/>
      <c r="AP24" s="467" t="s">
        <v>1387</v>
      </c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9"/>
    </row>
    <row r="25" spans="3:87" ht="11" customHeight="1" x14ac:dyDescent="0.2">
      <c r="C25" s="3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2"/>
      <c r="U25" s="2"/>
      <c r="V25" s="3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N25" s="2"/>
      <c r="AO25" s="3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3:87" ht="11" customHeight="1" x14ac:dyDescent="0.2">
      <c r="C26" s="9"/>
      <c r="D26" s="157" t="s">
        <v>95</v>
      </c>
      <c r="E26" s="107" t="s">
        <v>94</v>
      </c>
      <c r="F26" s="108"/>
      <c r="G26" s="108"/>
      <c r="H26" s="108"/>
      <c r="I26" s="108"/>
      <c r="J26" s="108"/>
      <c r="K26" s="108"/>
      <c r="L26" s="108"/>
      <c r="M26" s="108"/>
      <c r="N26" s="108"/>
      <c r="O26" s="99" t="s">
        <v>125</v>
      </c>
      <c r="P26" s="99" t="s">
        <v>10</v>
      </c>
      <c r="Q26" s="99" t="s">
        <v>126</v>
      </c>
      <c r="R26" s="106" t="s">
        <v>127</v>
      </c>
      <c r="S26" s="11"/>
      <c r="U26" s="11"/>
      <c r="V26" s="9"/>
      <c r="W26" s="98" t="s">
        <v>95</v>
      </c>
      <c r="X26" s="101" t="s">
        <v>94</v>
      </c>
      <c r="Y26" s="102"/>
      <c r="Z26" s="102"/>
      <c r="AA26" s="102"/>
      <c r="AB26" s="102"/>
      <c r="AC26" s="102"/>
      <c r="AD26" s="102"/>
      <c r="AE26" s="102"/>
      <c r="AF26" s="102"/>
      <c r="AG26" s="103"/>
      <c r="AH26" s="99" t="s">
        <v>125</v>
      </c>
      <c r="AI26" s="99" t="s">
        <v>10</v>
      </c>
      <c r="AJ26" s="99" t="s">
        <v>126</v>
      </c>
      <c r="AK26" s="106" t="s">
        <v>127</v>
      </c>
      <c r="AN26" s="11"/>
      <c r="AO26" s="9"/>
      <c r="AP26" s="98" t="s">
        <v>95</v>
      </c>
      <c r="AQ26" s="101" t="s">
        <v>94</v>
      </c>
      <c r="AR26" s="102"/>
      <c r="AS26" s="102"/>
      <c r="AT26" s="102"/>
      <c r="AU26" s="102"/>
      <c r="AV26" s="102"/>
      <c r="AW26" s="102"/>
      <c r="AX26" s="102"/>
      <c r="AY26" s="102"/>
      <c r="AZ26" s="103"/>
      <c r="BA26" s="99" t="s">
        <v>125</v>
      </c>
      <c r="BB26" s="99" t="s">
        <v>10</v>
      </c>
      <c r="BC26" s="99" t="s">
        <v>126</v>
      </c>
      <c r="BD26" s="106" t="s">
        <v>127</v>
      </c>
      <c r="BK26" s="398" t="e">
        <f>IF(E26="","",VLOOKUP(E26,'Konversi Jab'!$C$4:$G$512,2,FALSE))</f>
        <v>#N/A</v>
      </c>
      <c r="BL26" s="398"/>
      <c r="BM26" s="398"/>
      <c r="BN26" s="398"/>
      <c r="BO26" s="398"/>
      <c r="BP26" s="398"/>
      <c r="BQ26" s="398"/>
      <c r="BR26" s="398"/>
      <c r="BS26" s="398"/>
      <c r="BT26" s="398"/>
      <c r="BU26" s="397" t="e">
        <f>IF(E26="","",VLOOKUP(E26,'Konversi Jab'!$C$4:$G$512,4,FALSE))</f>
        <v>#N/A</v>
      </c>
      <c r="BY26" s="398" t="e">
        <f>IF(X26="","",VLOOKUP(X26,'Konversi Jab'!$C$4:$G$512,2,FALSE))</f>
        <v>#N/A</v>
      </c>
      <c r="BZ26" s="398"/>
      <c r="CA26" s="398"/>
      <c r="CB26" s="398"/>
      <c r="CC26" s="398"/>
      <c r="CD26" s="398"/>
      <c r="CE26" s="398"/>
      <c r="CF26" s="398"/>
      <c r="CG26" s="398"/>
      <c r="CH26" s="398"/>
      <c r="CI26" s="397" t="e">
        <f>IF(X26="","",VLOOKUP(X26,'Konversi Jab'!$C$4:$G$512,4,FALSE))</f>
        <v>#N/A</v>
      </c>
    </row>
    <row r="27" spans="3:87" ht="11" customHeight="1" x14ac:dyDescent="0.2">
      <c r="C27" s="9"/>
      <c r="D27" s="99">
        <v>1</v>
      </c>
      <c r="E27" s="158" t="s">
        <v>1460</v>
      </c>
      <c r="F27" s="108"/>
      <c r="G27" s="108"/>
      <c r="H27" s="108"/>
      <c r="I27" s="108"/>
      <c r="J27" s="108"/>
      <c r="K27" s="108"/>
      <c r="L27" s="108"/>
      <c r="M27" s="108"/>
      <c r="N27" s="109"/>
      <c r="O27" s="118">
        <v>7</v>
      </c>
      <c r="P27" s="118" t="e">
        <f>COUNTIFS(#REF!,BAKI!E27,#REF!,BAKI!$E$12)</f>
        <v>#REF!</v>
      </c>
      <c r="Q27" s="118"/>
      <c r="R27" s="118" t="e">
        <f>P27-Q27</f>
        <v>#REF!</v>
      </c>
      <c r="S27" s="11"/>
      <c r="U27" s="11"/>
      <c r="V27" s="9"/>
      <c r="W27" s="98">
        <v>1</v>
      </c>
      <c r="X27" s="156" t="s">
        <v>1953</v>
      </c>
      <c r="Y27" s="102"/>
      <c r="Z27" s="102"/>
      <c r="AA27" s="102"/>
      <c r="AB27" s="102"/>
      <c r="AC27" s="102"/>
      <c r="AD27" s="102"/>
      <c r="AE27" s="102"/>
      <c r="AF27" s="102"/>
      <c r="AG27" s="103"/>
      <c r="AH27" s="118">
        <v>7</v>
      </c>
      <c r="AI27" s="118" t="e">
        <f>COUNTIFS(#REF!,BAKI!X27,#REF!,BAKI!$E$12)</f>
        <v>#REF!</v>
      </c>
      <c r="AJ27" s="118"/>
      <c r="AK27" s="118" t="e">
        <f t="shared" ref="AK27:AK29" si="0">AI27-AJ27</f>
        <v>#REF!</v>
      </c>
      <c r="AN27" s="11"/>
      <c r="AO27" s="9"/>
      <c r="AP27" s="98">
        <v>1</v>
      </c>
      <c r="AQ27" s="156" t="s">
        <v>2504</v>
      </c>
      <c r="AR27" s="102"/>
      <c r="AS27" s="102"/>
      <c r="AT27" s="102"/>
      <c r="AU27" s="102"/>
      <c r="AV27" s="102"/>
      <c r="AW27" s="102"/>
      <c r="AX27" s="102"/>
      <c r="AY27" s="102"/>
      <c r="AZ27" s="103"/>
      <c r="BA27" s="118">
        <v>7</v>
      </c>
      <c r="BB27" s="118" t="e">
        <f>COUNTIFS(#REF!,BAKI!AQ27,#REF!,BAKI!$E$12)</f>
        <v>#REF!</v>
      </c>
      <c r="BC27" s="118"/>
      <c r="BD27" s="118" t="e">
        <f>BB27-BC27</f>
        <v>#REF!</v>
      </c>
      <c r="BK27" s="398" t="str">
        <f>IF(E27="","",VLOOKUP(E27,'Konversi Jab'!$C$4:$G$512,2,FALSE))</f>
        <v>Analis Data Akademik</v>
      </c>
      <c r="BL27" s="398"/>
      <c r="BM27" s="398"/>
      <c r="BN27" s="398"/>
      <c r="BO27" s="398"/>
      <c r="BP27" s="398"/>
      <c r="BQ27" s="398"/>
      <c r="BR27" s="398"/>
      <c r="BS27" s="398"/>
      <c r="BT27" s="398"/>
      <c r="BU27" s="397">
        <f>IF(E27="","",VLOOKUP(E27,'Konversi Jab'!$C$4:$G$512,4,FALSE))</f>
        <v>7</v>
      </c>
      <c r="BY27" s="398" t="str">
        <f>IF(X27="","",VLOOKUP(X27,'Konversi Jab'!$C$4:$G$512,2,FALSE))</f>
        <v>Penyusun Program Minat, Bakat, dan Penalaran Mahasiswa</v>
      </c>
      <c r="BZ27" s="398"/>
      <c r="CA27" s="398"/>
      <c r="CB27" s="398"/>
      <c r="CC27" s="398"/>
      <c r="CD27" s="398"/>
      <c r="CE27" s="398"/>
      <c r="CF27" s="398"/>
      <c r="CG27" s="398"/>
      <c r="CH27" s="398"/>
      <c r="CI27" s="397">
        <f>IF(X27="","",VLOOKUP(X27,'Konversi Jab'!$C$4:$G$512,4,FALSE))</f>
        <v>7</v>
      </c>
    </row>
    <row r="28" spans="3:87" ht="11" customHeight="1" x14ac:dyDescent="0.2">
      <c r="C28" s="9"/>
      <c r="D28" s="99">
        <v>2</v>
      </c>
      <c r="E28" s="156" t="s">
        <v>1703</v>
      </c>
      <c r="F28" s="108"/>
      <c r="G28" s="108"/>
      <c r="H28" s="108"/>
      <c r="I28" s="108"/>
      <c r="J28" s="108"/>
      <c r="K28" s="108"/>
      <c r="L28" s="108"/>
      <c r="M28" s="108"/>
      <c r="N28" s="109"/>
      <c r="O28" s="118">
        <v>6</v>
      </c>
      <c r="P28" s="118" t="e">
        <f>COUNTIFS(#REF!,BAKI!E28,#REF!,BAKI!$E$12)</f>
        <v>#REF!</v>
      </c>
      <c r="Q28" s="118"/>
      <c r="R28" s="118" t="e">
        <f>P28-Q28</f>
        <v>#REF!</v>
      </c>
      <c r="S28" s="11"/>
      <c r="U28" s="11"/>
      <c r="V28" s="9"/>
      <c r="W28" s="98">
        <v>2</v>
      </c>
      <c r="X28" s="156" t="s">
        <v>1670</v>
      </c>
      <c r="Y28" s="102"/>
      <c r="Z28" s="102"/>
      <c r="AA28" s="102"/>
      <c r="AB28" s="102"/>
      <c r="AC28" s="102"/>
      <c r="AD28" s="102"/>
      <c r="AE28" s="102"/>
      <c r="AF28" s="102"/>
      <c r="AG28" s="103"/>
      <c r="AH28" s="118">
        <v>5</v>
      </c>
      <c r="AI28" s="118" t="e">
        <f>COUNTIFS(#REF!,BAKI!X28,#REF!,BAKI!$E$12)</f>
        <v>#REF!</v>
      </c>
      <c r="AJ28" s="118"/>
      <c r="AK28" s="118" t="e">
        <f t="shared" si="0"/>
        <v>#REF!</v>
      </c>
      <c r="AN28" s="11"/>
      <c r="AO28" s="9"/>
      <c r="AP28" s="98">
        <v>2</v>
      </c>
      <c r="AQ28" s="99" t="s">
        <v>1736</v>
      </c>
      <c r="AR28" s="102"/>
      <c r="AS28" s="102"/>
      <c r="AT28" s="102"/>
      <c r="AU28" s="102"/>
      <c r="AV28" s="102"/>
      <c r="AW28" s="102"/>
      <c r="AX28" s="102"/>
      <c r="AY28" s="102"/>
      <c r="AZ28" s="103"/>
      <c r="BA28" s="118">
        <v>6</v>
      </c>
      <c r="BB28" s="118" t="e">
        <f>COUNTIFS(#REF!,BAKI!AQ28,#REF!,BAKI!$E$12)</f>
        <v>#REF!</v>
      </c>
      <c r="BC28" s="118"/>
      <c r="BD28" s="118" t="e">
        <f>BB28-BC28</f>
        <v>#REF!</v>
      </c>
      <c r="BK28" s="398" t="e">
        <f>IF(E28="","",VLOOKUP(E28,'Konversi Jab'!$C$4:$G$512,2,FALSE))</f>
        <v>#N/A</v>
      </c>
      <c r="BL28" s="398"/>
      <c r="BM28" s="398"/>
      <c r="BN28" s="398"/>
      <c r="BO28" s="398"/>
      <c r="BP28" s="398"/>
      <c r="BQ28" s="398"/>
      <c r="BR28" s="398"/>
      <c r="BS28" s="398"/>
      <c r="BT28" s="398"/>
      <c r="BU28" s="397" t="e">
        <f>IF(E28="","",VLOOKUP(E28,'Konversi Jab'!$C$4:$G$512,4,FALSE))</f>
        <v>#N/A</v>
      </c>
      <c r="BY28" s="398" t="str">
        <f>IF(X28="","",VLOOKUP(X28,'Konversi Jab'!$C$4:$G$512,2,FALSE))</f>
        <v>Pengadministrasi Minat, Bakat, dan Penalaran Mahasiswa</v>
      </c>
      <c r="BZ28" s="398"/>
      <c r="CA28" s="398"/>
      <c r="CB28" s="398"/>
      <c r="CC28" s="398"/>
      <c r="CD28" s="398"/>
      <c r="CE28" s="398"/>
      <c r="CF28" s="398"/>
      <c r="CG28" s="398"/>
      <c r="CH28" s="398"/>
      <c r="CI28" s="397">
        <f>IF(X28="","",VLOOKUP(X28,'Konversi Jab'!$C$4:$G$512,4,FALSE))</f>
        <v>5</v>
      </c>
    </row>
    <row r="29" spans="3:87" ht="11" customHeight="1" x14ac:dyDescent="0.2">
      <c r="C29" s="9"/>
      <c r="D29" s="99">
        <v>3</v>
      </c>
      <c r="E29" s="156" t="s">
        <v>1735</v>
      </c>
      <c r="F29" s="108"/>
      <c r="G29" s="108"/>
      <c r="H29" s="108"/>
      <c r="I29" s="108"/>
      <c r="J29" s="108"/>
      <c r="K29" s="108"/>
      <c r="L29" s="108"/>
      <c r="M29" s="108"/>
      <c r="N29" s="109"/>
      <c r="O29" s="118">
        <v>6</v>
      </c>
      <c r="P29" s="118" t="e">
        <f>COUNTIFS(#REF!,BAKI!E29,#REF!,BAKI!$E$12)</f>
        <v>#REF!</v>
      </c>
      <c r="Q29" s="118"/>
      <c r="R29" s="118" t="e">
        <f>P29-Q29</f>
        <v>#REF!</v>
      </c>
      <c r="S29" s="11"/>
      <c r="U29" s="11"/>
      <c r="V29" s="9"/>
      <c r="W29" s="98">
        <v>3</v>
      </c>
      <c r="X29" s="156" t="s">
        <v>21</v>
      </c>
      <c r="Y29" s="102"/>
      <c r="Z29" s="102"/>
      <c r="AA29" s="102"/>
      <c r="AB29" s="102"/>
      <c r="AC29" s="102"/>
      <c r="AD29" s="102"/>
      <c r="AE29" s="102"/>
      <c r="AF29" s="102"/>
      <c r="AG29" s="103"/>
      <c r="AH29" s="118">
        <v>5</v>
      </c>
      <c r="AI29" s="118" t="e">
        <f>COUNTIFS(#REF!,BAKI!X29,#REF!,BAKI!$E$12)</f>
        <v>#REF!</v>
      </c>
      <c r="AJ29" s="118"/>
      <c r="AK29" s="118" t="e">
        <f t="shared" si="0"/>
        <v>#REF!</v>
      </c>
      <c r="AN29" s="11"/>
      <c r="AO29" s="9"/>
      <c r="AP29" s="98">
        <v>3</v>
      </c>
      <c r="AQ29" s="99" t="s">
        <v>0</v>
      </c>
      <c r="AR29" s="102"/>
      <c r="AS29" s="102"/>
      <c r="AT29" s="102"/>
      <c r="AU29" s="102"/>
      <c r="AV29" s="102"/>
      <c r="AW29" s="102"/>
      <c r="AX29" s="102"/>
      <c r="AY29" s="102"/>
      <c r="AZ29" s="103"/>
      <c r="BA29" s="118">
        <v>5</v>
      </c>
      <c r="BB29" s="118" t="e">
        <f>COUNTIFS(#REF!,BAKI!AQ29,#REF!,BAKI!$E$12)</f>
        <v>#REF!</v>
      </c>
      <c r="BC29" s="118"/>
      <c r="BD29" s="118" t="e">
        <f>BB29-BC29</f>
        <v>#REF!</v>
      </c>
      <c r="BK29" s="398" t="e">
        <f>IF(E29="","",VLOOKUP(E29,'Konversi Jab'!$C$4:$G$512,2,FALSE))</f>
        <v>#N/A</v>
      </c>
      <c r="BL29" s="398"/>
      <c r="BM29" s="398"/>
      <c r="BN29" s="398"/>
      <c r="BO29" s="398"/>
      <c r="BP29" s="398"/>
      <c r="BQ29" s="398"/>
      <c r="BR29" s="398"/>
      <c r="BS29" s="398"/>
      <c r="BT29" s="398"/>
      <c r="BU29" s="397" t="e">
        <f>IF(E29="","",VLOOKUP(E29,'Konversi Jab'!$C$4:$G$512,4,FALSE))</f>
        <v>#N/A</v>
      </c>
      <c r="BY29" s="398" t="str">
        <f>IF(X29="","",VLOOKUP(X29,'Konversi Jab'!$C$4:$G$512,2,FALSE))</f>
        <v>Pengadministrasi Layanan Kegiatan Kemahasiswaan</v>
      </c>
      <c r="BZ29" s="398"/>
      <c r="CA29" s="398"/>
      <c r="CB29" s="398"/>
      <c r="CC29" s="398"/>
      <c r="CD29" s="398"/>
      <c r="CE29" s="398"/>
      <c r="CF29" s="398"/>
      <c r="CG29" s="398"/>
      <c r="CH29" s="398"/>
      <c r="CI29" s="397">
        <f>IF(X29="","",VLOOKUP(X29,'Konversi Jab'!$C$4:$G$512,4,FALSE))</f>
        <v>5</v>
      </c>
    </row>
    <row r="30" spans="3:87" ht="11" customHeight="1" x14ac:dyDescent="0.2">
      <c r="C30" s="9"/>
      <c r="D30" s="99">
        <v>4</v>
      </c>
      <c r="E30" s="159" t="s">
        <v>1355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18">
        <v>5</v>
      </c>
      <c r="P30" s="118" t="e">
        <f>COUNTIFS(#REF!,BAKI!E30,#REF!,BAKI!$E$12)</f>
        <v>#REF!</v>
      </c>
      <c r="Q30" s="118"/>
      <c r="R30" s="118" t="e">
        <f>P30-Q30</f>
        <v>#REF!</v>
      </c>
      <c r="S30" s="11"/>
      <c r="U30" s="11"/>
      <c r="V30" s="9"/>
      <c r="W30" s="14"/>
      <c r="AI30" s="10"/>
      <c r="AN30" s="11"/>
      <c r="AO30" s="9"/>
      <c r="AP30" s="14"/>
      <c r="BK30" s="398" t="str">
        <f>IF(E30="","",VLOOKUP(E30,'Konversi Jab'!$C$4:$G$512,2,FALSE))</f>
        <v>Pengadministrasi Akademik</v>
      </c>
      <c r="BL30" s="398"/>
      <c r="BM30" s="398"/>
      <c r="BN30" s="398"/>
      <c r="BO30" s="398"/>
      <c r="BP30" s="398"/>
      <c r="BQ30" s="398"/>
      <c r="BR30" s="398"/>
      <c r="BS30" s="398"/>
      <c r="BT30" s="398"/>
      <c r="BU30" s="397">
        <f>IF(E30="","",VLOOKUP(E30,'Konversi Jab'!$C$4:$G$512,4,FALSE))</f>
        <v>5</v>
      </c>
      <c r="BY30" s="398" t="str">
        <f>IF(X30="","",VLOOKUP(X30,'Konversi Jab'!$C$4:$G$512,2,FALSE))</f>
        <v/>
      </c>
      <c r="BZ30" s="398"/>
      <c r="CA30" s="398"/>
      <c r="CB30" s="398"/>
      <c r="CC30" s="398"/>
      <c r="CD30" s="398"/>
      <c r="CE30" s="398"/>
      <c r="CF30" s="398"/>
      <c r="CG30" s="398"/>
      <c r="CH30" s="398"/>
      <c r="CI30" s="397" t="str">
        <f>IF(X30="","",VLOOKUP(X30,'Konversi Jab'!$C$4:$G$512,4,FALSE))</f>
        <v/>
      </c>
    </row>
    <row r="31" spans="3:87" ht="11" customHeight="1" x14ac:dyDescent="0.2">
      <c r="C31" s="9"/>
      <c r="D31" s="99">
        <v>5</v>
      </c>
      <c r="E31" s="156" t="s">
        <v>1659</v>
      </c>
      <c r="F31" s="102"/>
      <c r="G31" s="102"/>
      <c r="H31" s="102"/>
      <c r="I31" s="102"/>
      <c r="J31" s="102"/>
      <c r="K31" s="102"/>
      <c r="L31" s="108"/>
      <c r="M31" s="108"/>
      <c r="N31" s="109"/>
      <c r="O31" s="118">
        <v>5</v>
      </c>
      <c r="P31" s="118" t="e">
        <f>COUNTIFS(#REF!,BAKI!E31,#REF!,BAKI!$E$12)</f>
        <v>#REF!</v>
      </c>
      <c r="Q31" s="118"/>
      <c r="R31" s="118" t="e">
        <f>P31-Q31</f>
        <v>#REF!</v>
      </c>
      <c r="S31" s="11"/>
      <c r="U31" s="11"/>
      <c r="V31" s="9"/>
      <c r="W31" s="14"/>
      <c r="AI31" s="10"/>
      <c r="AN31" s="11"/>
      <c r="AO31" s="9"/>
      <c r="AP31" s="14"/>
      <c r="BK31" s="398" t="e">
        <f>IF(E31="","",VLOOKUP(E31,'Konversi Jab'!$C$4:$G$512,2,FALSE))</f>
        <v>#N/A</v>
      </c>
      <c r="BL31" s="398"/>
      <c r="BM31" s="398"/>
      <c r="BN31" s="398"/>
      <c r="BO31" s="398"/>
      <c r="BP31" s="398"/>
      <c r="BQ31" s="398"/>
      <c r="BR31" s="398"/>
      <c r="BS31" s="398"/>
      <c r="BT31" s="398"/>
      <c r="BU31" s="397" t="e">
        <f>IF(E31="","",VLOOKUP(E31,'Konversi Jab'!$C$4:$G$512,4,FALSE))</f>
        <v>#N/A</v>
      </c>
      <c r="BY31" s="398" t="str">
        <f>IF(X31="","",VLOOKUP(X31,'Konversi Jab'!$C$4:$G$512,2,FALSE))</f>
        <v/>
      </c>
      <c r="BZ31" s="398"/>
      <c r="CA31" s="398"/>
      <c r="CB31" s="398"/>
      <c r="CC31" s="398"/>
      <c r="CD31" s="398"/>
      <c r="CE31" s="398"/>
      <c r="CF31" s="398"/>
      <c r="CG31" s="398"/>
      <c r="CH31" s="398"/>
      <c r="CI31" s="397" t="str">
        <f>IF(X31="","",VLOOKUP(X31,'Konversi Jab'!$C$4:$G$512,4,FALSE))</f>
        <v/>
      </c>
    </row>
    <row r="32" spans="3:87" ht="11" customHeight="1" x14ac:dyDescent="0.2">
      <c r="C32" s="9"/>
      <c r="F32" s="13"/>
      <c r="G32" s="13"/>
      <c r="H32" s="13"/>
      <c r="I32" s="13"/>
      <c r="J32" s="13"/>
      <c r="K32" s="13"/>
      <c r="S32" s="11"/>
      <c r="U32" s="11"/>
      <c r="V32" s="9"/>
      <c r="W32" s="14"/>
      <c r="AN32" s="11"/>
      <c r="AO32" s="9"/>
      <c r="AP32" s="14"/>
      <c r="BK32" s="398" t="str">
        <f>IF(E32="","",VLOOKUP(E32,'Konversi Jab'!$C$4:$G$512,2,FALSE))</f>
        <v/>
      </c>
      <c r="BL32" s="398"/>
      <c r="BM32" s="398"/>
      <c r="BN32" s="398"/>
      <c r="BO32" s="398"/>
      <c r="BP32" s="398"/>
      <c r="BQ32" s="398"/>
      <c r="BR32" s="398"/>
      <c r="BS32" s="398"/>
      <c r="BT32" s="398"/>
      <c r="BU32" s="397" t="str">
        <f>IF(E32="","",VLOOKUP(E32,'Konversi Jab'!$C$4:$G$512,4,FALSE))</f>
        <v/>
      </c>
      <c r="BY32" s="398" t="str">
        <f>IF(X32="","",VLOOKUP(X32,'Konversi Jab'!$C$4:$G$512,2,FALSE))</f>
        <v/>
      </c>
      <c r="BZ32" s="398"/>
      <c r="CA32" s="398"/>
      <c r="CB32" s="398"/>
      <c r="CC32" s="398"/>
      <c r="CD32" s="398"/>
      <c r="CE32" s="398"/>
      <c r="CF32" s="398"/>
      <c r="CG32" s="398"/>
      <c r="CH32" s="398"/>
      <c r="CI32" s="397" t="str">
        <f>IF(X32="","",VLOOKUP(X32,'Konversi Jab'!$C$4:$G$512,4,FALSE))</f>
        <v/>
      </c>
    </row>
    <row r="33" spans="3:87" ht="11" customHeight="1" thickBot="1" x14ac:dyDescent="0.25">
      <c r="C33" s="9"/>
      <c r="D33" s="10"/>
      <c r="S33" s="11"/>
      <c r="U33" s="11"/>
      <c r="V33" s="9"/>
      <c r="AN33" s="11"/>
      <c r="AO33" s="9"/>
      <c r="BK33" s="398" t="str">
        <f>IF(E33="","",VLOOKUP(E33,'Konversi Jab'!$C$4:$G$512,2,FALSE))</f>
        <v/>
      </c>
      <c r="BL33" s="398"/>
      <c r="BM33" s="398"/>
      <c r="BN33" s="398"/>
      <c r="BO33" s="398"/>
      <c r="BP33" s="398"/>
      <c r="BQ33" s="398"/>
      <c r="BR33" s="398"/>
      <c r="BS33" s="398"/>
      <c r="BT33" s="398"/>
      <c r="BU33" s="397" t="str">
        <f>IF(E33="","",VLOOKUP(E33,'Konversi Jab'!$C$4:$G$512,4,FALSE))</f>
        <v/>
      </c>
      <c r="BY33" s="398" t="str">
        <f>IF(X33="","",VLOOKUP(X33,'Konversi Jab'!$C$4:$G$512,2,FALSE))</f>
        <v/>
      </c>
      <c r="BZ33" s="398"/>
      <c r="CA33" s="398"/>
      <c r="CB33" s="398"/>
      <c r="CC33" s="398"/>
      <c r="CD33" s="398"/>
      <c r="CE33" s="398"/>
      <c r="CF33" s="398"/>
      <c r="CG33" s="398"/>
      <c r="CH33" s="398"/>
      <c r="CI33" s="397" t="str">
        <f>IF(X33="","",VLOOKUP(X33,'Konversi Jab'!$C$4:$G$512,4,FALSE))</f>
        <v/>
      </c>
    </row>
    <row r="34" spans="3:87" ht="11" customHeight="1" thickBot="1" x14ac:dyDescent="0.25">
      <c r="C34" s="9"/>
      <c r="D34" s="471" t="s">
        <v>118</v>
      </c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3"/>
      <c r="S34" s="3"/>
      <c r="T34" s="2"/>
      <c r="U34" s="11"/>
      <c r="V34" s="19"/>
      <c r="W34" s="471" t="s">
        <v>119</v>
      </c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3"/>
      <c r="AN34" s="11"/>
      <c r="AO34" s="19"/>
      <c r="AP34" s="471" t="s">
        <v>121</v>
      </c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3"/>
      <c r="BK34" s="398" t="str">
        <f>IF(E34="","",VLOOKUP(E34,'Konversi Jab'!$C$4:$G$512,2,FALSE))</f>
        <v/>
      </c>
      <c r="BL34" s="398"/>
      <c r="BM34" s="398"/>
      <c r="BN34" s="398"/>
      <c r="BO34" s="398"/>
      <c r="BP34" s="398"/>
      <c r="BQ34" s="398"/>
      <c r="BR34" s="398"/>
      <c r="BS34" s="398"/>
      <c r="BT34" s="398"/>
      <c r="BU34" s="397" t="str">
        <f>IF(E34="","",VLOOKUP(E34,'Konversi Jab'!$C$4:$G$512,4,FALSE))</f>
        <v/>
      </c>
      <c r="BY34" s="398" t="str">
        <f>IF(X34="","",VLOOKUP(X34,'Konversi Jab'!$C$4:$G$512,2,FALSE))</f>
        <v/>
      </c>
      <c r="BZ34" s="398"/>
      <c r="CA34" s="398"/>
      <c r="CB34" s="398"/>
      <c r="CC34" s="398"/>
      <c r="CD34" s="398"/>
      <c r="CE34" s="398"/>
      <c r="CF34" s="398"/>
      <c r="CG34" s="398"/>
      <c r="CH34" s="398"/>
      <c r="CI34" s="397" t="str">
        <f>IF(X34="","",VLOOKUP(X34,'Konversi Jab'!$C$4:$G$512,4,FALSE))</f>
        <v/>
      </c>
    </row>
    <row r="35" spans="3:87" ht="11" customHeight="1" thickBot="1" x14ac:dyDescent="0.25">
      <c r="C35" s="20"/>
      <c r="D35" s="474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6"/>
      <c r="S35" s="3"/>
      <c r="T35" s="2"/>
      <c r="U35" s="11"/>
      <c r="V35" s="9"/>
      <c r="W35" s="474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6"/>
      <c r="AN35" s="11"/>
      <c r="AO35" s="11"/>
      <c r="AP35" s="474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6"/>
      <c r="BK35" s="398" t="str">
        <f>IF(E35="","",VLOOKUP(E35,'Konversi Jab'!$C$4:$G$512,2,FALSE))</f>
        <v/>
      </c>
      <c r="BL35" s="398"/>
      <c r="BM35" s="398"/>
      <c r="BN35" s="398"/>
      <c r="BO35" s="398"/>
      <c r="BP35" s="398"/>
      <c r="BQ35" s="398"/>
      <c r="BR35" s="398"/>
      <c r="BS35" s="398"/>
      <c r="BT35" s="398"/>
      <c r="BU35" s="397" t="str">
        <f>IF(E35="","",VLOOKUP(E35,'Konversi Jab'!$C$4:$G$512,4,FALSE))</f>
        <v/>
      </c>
      <c r="BY35" s="398" t="str">
        <f>IF(X35="","",VLOOKUP(X35,'Konversi Jab'!$C$4:$G$512,2,FALSE))</f>
        <v/>
      </c>
      <c r="BZ35" s="398"/>
      <c r="CA35" s="398"/>
      <c r="CB35" s="398"/>
      <c r="CC35" s="398"/>
      <c r="CD35" s="398"/>
      <c r="CE35" s="398"/>
      <c r="CF35" s="398"/>
      <c r="CG35" s="398"/>
      <c r="CH35" s="398"/>
      <c r="CI35" s="397" t="str">
        <f>IF(X35="","",VLOOKUP(X35,'Konversi Jab'!$C$4:$G$512,4,FALSE))</f>
        <v/>
      </c>
    </row>
    <row r="36" spans="3:87" ht="11" customHeight="1" thickBot="1" x14ac:dyDescent="0.25">
      <c r="C36" s="9"/>
      <c r="D36" s="467" t="s">
        <v>1387</v>
      </c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9"/>
      <c r="S36" s="2"/>
      <c r="T36" s="2"/>
      <c r="U36" s="11"/>
      <c r="V36" s="9"/>
      <c r="W36" s="467" t="s">
        <v>1387</v>
      </c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9"/>
      <c r="AN36" s="11"/>
      <c r="AO36" s="11"/>
      <c r="AP36" s="467" t="s">
        <v>1387</v>
      </c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9"/>
      <c r="BK36" s="398" t="str">
        <f>IF(E36="","",VLOOKUP(E36,'Konversi Jab'!$C$4:$G$512,2,FALSE))</f>
        <v/>
      </c>
      <c r="BL36" s="398"/>
      <c r="BM36" s="398"/>
      <c r="BN36" s="398"/>
      <c r="BO36" s="398"/>
      <c r="BP36" s="398"/>
      <c r="BQ36" s="398"/>
      <c r="BR36" s="398"/>
      <c r="BS36" s="398"/>
      <c r="BT36" s="398"/>
      <c r="BU36" s="397" t="str">
        <f>IF(E36="","",VLOOKUP(E36,'Konversi Jab'!$C$4:$G$512,4,FALSE))</f>
        <v/>
      </c>
      <c r="BY36" s="398" t="str">
        <f>IF(X36="","",VLOOKUP(X36,'Konversi Jab'!$C$4:$G$512,2,FALSE))</f>
        <v/>
      </c>
      <c r="BZ36" s="398"/>
      <c r="CA36" s="398"/>
      <c r="CB36" s="398"/>
      <c r="CC36" s="398"/>
      <c r="CD36" s="398"/>
      <c r="CE36" s="398"/>
      <c r="CF36" s="398"/>
      <c r="CG36" s="398"/>
      <c r="CH36" s="398"/>
      <c r="CI36" s="397" t="str">
        <f>IF(X36="","",VLOOKUP(X36,'Konversi Jab'!$C$4:$G$512,4,FALSE))</f>
        <v/>
      </c>
    </row>
    <row r="37" spans="3:87" ht="11" customHeight="1" x14ac:dyDescent="0.2">
      <c r="C37" s="9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11"/>
      <c r="U37" s="11"/>
      <c r="V37" s="9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N37" s="11"/>
      <c r="AO37" s="11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K37" s="398" t="str">
        <f>IF(E37="","",VLOOKUP(E37,'Konversi Jab'!$C$4:$G$512,2,FALSE))</f>
        <v/>
      </c>
      <c r="BL37" s="398"/>
      <c r="BM37" s="398"/>
      <c r="BN37" s="398"/>
      <c r="BO37" s="398"/>
      <c r="BP37" s="398"/>
      <c r="BQ37" s="398"/>
      <c r="BR37" s="398"/>
      <c r="BS37" s="398"/>
      <c r="BT37" s="398"/>
      <c r="BU37" s="397" t="str">
        <f>IF(E37="","",VLOOKUP(E37,'Konversi Jab'!$C$4:$G$512,4,FALSE))</f>
        <v/>
      </c>
      <c r="BY37" s="398" t="str">
        <f>IF(X37="","",VLOOKUP(X37,'Konversi Jab'!$C$4:$G$512,2,FALSE))</f>
        <v/>
      </c>
      <c r="BZ37" s="398"/>
      <c r="CA37" s="398"/>
      <c r="CB37" s="398"/>
      <c r="CC37" s="398"/>
      <c r="CD37" s="398"/>
      <c r="CE37" s="398"/>
      <c r="CF37" s="398"/>
      <c r="CG37" s="398"/>
      <c r="CH37" s="398"/>
      <c r="CI37" s="397" t="str">
        <f>IF(X37="","",VLOOKUP(X37,'Konversi Jab'!$C$4:$G$512,4,FALSE))</f>
        <v/>
      </c>
    </row>
    <row r="38" spans="3:87" ht="11" customHeight="1" x14ac:dyDescent="0.2">
      <c r="C38" s="9"/>
      <c r="D38" s="98" t="s">
        <v>95</v>
      </c>
      <c r="E38" s="102" t="s">
        <v>94</v>
      </c>
      <c r="F38" s="108"/>
      <c r="G38" s="102"/>
      <c r="H38" s="102"/>
      <c r="I38" s="108"/>
      <c r="J38" s="108"/>
      <c r="K38" s="108"/>
      <c r="L38" s="108"/>
      <c r="M38" s="108"/>
      <c r="N38" s="108"/>
      <c r="O38" s="99" t="s">
        <v>177</v>
      </c>
      <c r="P38" s="99" t="s">
        <v>10</v>
      </c>
      <c r="Q38" s="99" t="s">
        <v>126</v>
      </c>
      <c r="R38" s="106" t="s">
        <v>127</v>
      </c>
      <c r="S38" s="11"/>
      <c r="U38" s="11"/>
      <c r="V38" s="9"/>
      <c r="W38" s="98" t="s">
        <v>95</v>
      </c>
      <c r="X38" s="101" t="s">
        <v>94</v>
      </c>
      <c r="Y38" s="102"/>
      <c r="Z38" s="102"/>
      <c r="AA38" s="102"/>
      <c r="AB38" s="102"/>
      <c r="AC38" s="102"/>
      <c r="AD38" s="102"/>
      <c r="AE38" s="102"/>
      <c r="AF38" s="102"/>
      <c r="AG38" s="103"/>
      <c r="AH38" s="99" t="s">
        <v>125</v>
      </c>
      <c r="AI38" s="99" t="s">
        <v>10</v>
      </c>
      <c r="AJ38" s="99" t="s">
        <v>126</v>
      </c>
      <c r="AK38" s="106" t="s">
        <v>127</v>
      </c>
      <c r="AN38" s="11"/>
      <c r="AO38" s="11"/>
      <c r="AP38" s="98" t="s">
        <v>95</v>
      </c>
      <c r="AQ38" s="101" t="s">
        <v>94</v>
      </c>
      <c r="AR38" s="102"/>
      <c r="AS38" s="102"/>
      <c r="AT38" s="102"/>
      <c r="AU38" s="102"/>
      <c r="AV38" s="102"/>
      <c r="AW38" s="102"/>
      <c r="AX38" s="102"/>
      <c r="AY38" s="102"/>
      <c r="AZ38" s="103"/>
      <c r="BA38" s="99" t="s">
        <v>125</v>
      </c>
      <c r="BB38" s="99" t="s">
        <v>10</v>
      </c>
      <c r="BC38" s="99" t="s">
        <v>126</v>
      </c>
      <c r="BD38" s="106" t="s">
        <v>127</v>
      </c>
      <c r="BK38" s="398" t="e">
        <f>IF(E38="","",VLOOKUP(E38,'Konversi Jab'!$C$4:$G$512,2,FALSE))</f>
        <v>#N/A</v>
      </c>
      <c r="BL38" s="398"/>
      <c r="BM38" s="398"/>
      <c r="BN38" s="398"/>
      <c r="BO38" s="398"/>
      <c r="BP38" s="398"/>
      <c r="BQ38" s="398"/>
      <c r="BR38" s="398"/>
      <c r="BS38" s="398"/>
      <c r="BT38" s="398"/>
      <c r="BU38" s="397" t="e">
        <f>IF(E38="","",VLOOKUP(E38,'Konversi Jab'!$C$4:$G$512,4,FALSE))</f>
        <v>#N/A</v>
      </c>
      <c r="BY38" s="398" t="e">
        <f>IF(X38="","",VLOOKUP(X38,'Konversi Jab'!$C$4:$G$512,2,FALSE))</f>
        <v>#N/A</v>
      </c>
      <c r="BZ38" s="398"/>
      <c r="CA38" s="398"/>
      <c r="CB38" s="398"/>
      <c r="CC38" s="398"/>
      <c r="CD38" s="398"/>
      <c r="CE38" s="398"/>
      <c r="CF38" s="398"/>
      <c r="CG38" s="398"/>
      <c r="CH38" s="398"/>
      <c r="CI38" s="397" t="e">
        <f>IF(X38="","",VLOOKUP(X38,'Konversi Jab'!$C$4:$G$512,4,FALSE))</f>
        <v>#N/A</v>
      </c>
    </row>
    <row r="39" spans="3:87" ht="11" customHeight="1" x14ac:dyDescent="0.2">
      <c r="C39" s="9"/>
      <c r="D39" s="100">
        <v>1</v>
      </c>
      <c r="E39" s="156" t="s">
        <v>1718</v>
      </c>
      <c r="F39" s="108"/>
      <c r="G39" s="102"/>
      <c r="H39" s="102"/>
      <c r="I39" s="108"/>
      <c r="J39" s="108"/>
      <c r="K39" s="108"/>
      <c r="L39" s="108"/>
      <c r="M39" s="108"/>
      <c r="N39" s="108"/>
      <c r="O39" s="118">
        <v>6</v>
      </c>
      <c r="P39" s="118" t="e">
        <f>COUNTIFS(#REF!,BAKI!E39,#REF!,BAKI!$E$12)</f>
        <v>#REF!</v>
      </c>
      <c r="Q39" s="118"/>
      <c r="R39" s="118" t="e">
        <f t="shared" ref="R39:R40" si="1">P39-Q39</f>
        <v>#REF!</v>
      </c>
      <c r="S39" s="11"/>
      <c r="U39" s="11"/>
      <c r="V39" s="3"/>
      <c r="W39" s="98">
        <v>1</v>
      </c>
      <c r="X39" s="156" t="s">
        <v>1746</v>
      </c>
      <c r="Y39" s="102"/>
      <c r="Z39" s="102"/>
      <c r="AA39" s="102"/>
      <c r="AB39" s="102"/>
      <c r="AC39" s="102"/>
      <c r="AD39" s="102"/>
      <c r="AE39" s="102"/>
      <c r="AF39" s="102"/>
      <c r="AG39" s="103"/>
      <c r="AH39" s="118">
        <v>6</v>
      </c>
      <c r="AI39" s="118" t="e">
        <f>COUNTIFS(#REF!,BAKI!X39,#REF!,BAKI!$E$12)</f>
        <v>#REF!</v>
      </c>
      <c r="AJ39" s="118"/>
      <c r="AK39" s="118" t="e">
        <f t="shared" ref="AK39:AK40" si="2">AI39-AJ39</f>
        <v>#REF!</v>
      </c>
      <c r="AN39" s="11"/>
      <c r="AO39" s="2"/>
      <c r="AP39" s="98">
        <v>1</v>
      </c>
      <c r="AQ39" s="156" t="s">
        <v>2504</v>
      </c>
      <c r="AR39" s="108"/>
      <c r="AS39" s="108"/>
      <c r="AT39" s="108"/>
      <c r="AU39" s="108"/>
      <c r="AV39" s="108"/>
      <c r="AW39" s="108"/>
      <c r="AX39" s="108"/>
      <c r="AY39" s="108"/>
      <c r="AZ39" s="109"/>
      <c r="BA39" s="118">
        <v>7</v>
      </c>
      <c r="BB39" s="118" t="e">
        <f>COUNTIFS(#REF!,BAKI!AQ39,#REF!,BAKI!$E$12)</f>
        <v>#REF!</v>
      </c>
      <c r="BC39" s="118"/>
      <c r="BD39" s="118" t="e">
        <f>BB39-BC39</f>
        <v>#REF!</v>
      </c>
      <c r="BK39" s="398" t="e">
        <f>IF(E39="","",VLOOKUP(E39,'Konversi Jab'!$C$4:$G$512,2,FALSE))</f>
        <v>#N/A</v>
      </c>
      <c r="BL39" s="398"/>
      <c r="BM39" s="398"/>
      <c r="BN39" s="398"/>
      <c r="BO39" s="398"/>
      <c r="BP39" s="398"/>
      <c r="BQ39" s="398"/>
      <c r="BR39" s="398"/>
      <c r="BS39" s="398"/>
      <c r="BT39" s="398"/>
      <c r="BU39" s="397" t="e">
        <f>IF(E39="","",VLOOKUP(E39,'Konversi Jab'!$C$4:$G$512,4,FALSE))</f>
        <v>#N/A</v>
      </c>
      <c r="BY39" s="398" t="e">
        <f>IF(X39="","",VLOOKUP(X39,'Konversi Jab'!$C$4:$G$512,2,FALSE))</f>
        <v>#N/A</v>
      </c>
      <c r="BZ39" s="398"/>
      <c r="CA39" s="398"/>
      <c r="CB39" s="398"/>
      <c r="CC39" s="398"/>
      <c r="CD39" s="398"/>
      <c r="CE39" s="398"/>
      <c r="CF39" s="398"/>
      <c r="CG39" s="398"/>
      <c r="CH39" s="398"/>
      <c r="CI39" s="397" t="e">
        <f>IF(X39="","",VLOOKUP(X39,'Konversi Jab'!$C$4:$G$512,4,FALSE))</f>
        <v>#N/A</v>
      </c>
    </row>
    <row r="40" spans="3:87" ht="11" customHeight="1" x14ac:dyDescent="0.2">
      <c r="C40" s="9"/>
      <c r="D40" s="100">
        <v>2</v>
      </c>
      <c r="E40" s="156" t="s">
        <v>1703</v>
      </c>
      <c r="F40" s="108"/>
      <c r="G40" s="102"/>
      <c r="H40" s="102"/>
      <c r="I40" s="108"/>
      <c r="J40" s="108"/>
      <c r="K40" s="108"/>
      <c r="L40" s="108"/>
      <c r="M40" s="108"/>
      <c r="N40" s="108"/>
      <c r="O40" s="118">
        <v>6</v>
      </c>
      <c r="P40" s="118" t="e">
        <f>COUNTIFS(#REF!,BAKI!E40,#REF!,BAKI!$E$12)</f>
        <v>#REF!</v>
      </c>
      <c r="Q40" s="118"/>
      <c r="R40" s="118" t="e">
        <f t="shared" si="1"/>
        <v>#REF!</v>
      </c>
      <c r="S40" s="11"/>
      <c r="U40" s="11"/>
      <c r="V40" s="3"/>
      <c r="W40" s="98">
        <v>2</v>
      </c>
      <c r="X40" s="158" t="s">
        <v>124</v>
      </c>
      <c r="Y40" s="102"/>
      <c r="Z40" s="102"/>
      <c r="AA40" s="102"/>
      <c r="AB40" s="102"/>
      <c r="AC40" s="102"/>
      <c r="AD40" s="102"/>
      <c r="AE40" s="102"/>
      <c r="AF40" s="102"/>
      <c r="AG40" s="103"/>
      <c r="AH40" s="118">
        <v>5</v>
      </c>
      <c r="AI40" s="118" t="e">
        <f>COUNTIFS(#REF!,BAKI!X40,#REF!,BAKI!$E$12)</f>
        <v>#REF!</v>
      </c>
      <c r="AJ40" s="118"/>
      <c r="AK40" s="118" t="e">
        <f t="shared" si="2"/>
        <v>#REF!</v>
      </c>
      <c r="AN40" s="11"/>
      <c r="AO40" s="2"/>
      <c r="AP40" s="98">
        <v>2</v>
      </c>
      <c r="AQ40" s="232" t="s">
        <v>1736</v>
      </c>
      <c r="AR40" s="161"/>
      <c r="AS40" s="161"/>
      <c r="AT40" s="161"/>
      <c r="AU40" s="161"/>
      <c r="AV40" s="161"/>
      <c r="AW40" s="161"/>
      <c r="AX40" s="161"/>
      <c r="AY40" s="161"/>
      <c r="AZ40" s="162"/>
      <c r="BA40" s="118">
        <v>6</v>
      </c>
      <c r="BB40" s="118" t="e">
        <f>COUNTIFS(#REF!,BAKI!AQ40,#REF!,BAKI!$E$12)</f>
        <v>#REF!</v>
      </c>
      <c r="BC40" s="118"/>
      <c r="BD40" s="118" t="e">
        <f>BB40-BC40</f>
        <v>#REF!</v>
      </c>
      <c r="BK40" s="398" t="e">
        <f>IF(E40="","",VLOOKUP(E40,'Konversi Jab'!$C$4:$G$512,2,FALSE))</f>
        <v>#N/A</v>
      </c>
      <c r="BL40" s="398"/>
      <c r="BM40" s="398"/>
      <c r="BN40" s="398"/>
      <c r="BO40" s="398"/>
      <c r="BP40" s="398"/>
      <c r="BQ40" s="398"/>
      <c r="BR40" s="398"/>
      <c r="BS40" s="398"/>
      <c r="BT40" s="398"/>
      <c r="BU40" s="397" t="e">
        <f>IF(E40="","",VLOOKUP(E40,'Konversi Jab'!$C$4:$G$512,4,FALSE))</f>
        <v>#N/A</v>
      </c>
      <c r="BY40" s="398" t="str">
        <f>IF(X40="","",VLOOKUP(X40,'Konversi Jab'!$C$4:$G$512,2,FALSE))</f>
        <v>Pengadministrasi Layanan Kesejahteraan Mahasiswa</v>
      </c>
      <c r="BZ40" s="398"/>
      <c r="CA40" s="398"/>
      <c r="CB40" s="398"/>
      <c r="CC40" s="398"/>
      <c r="CD40" s="398"/>
      <c r="CE40" s="398"/>
      <c r="CF40" s="398"/>
      <c r="CG40" s="398"/>
      <c r="CH40" s="398"/>
      <c r="CI40" s="397">
        <f>IF(X40="","",VLOOKUP(X40,'Konversi Jab'!$C$4:$G$512,4,FALSE))</f>
        <v>5</v>
      </c>
    </row>
    <row r="41" spans="3:87" ht="11" customHeight="1" x14ac:dyDescent="0.2">
      <c r="C41" s="9"/>
      <c r="D41" s="100">
        <v>3</v>
      </c>
      <c r="E41" s="156" t="s">
        <v>0</v>
      </c>
      <c r="F41" s="108"/>
      <c r="G41" s="102"/>
      <c r="H41" s="102"/>
      <c r="I41" s="108"/>
      <c r="J41" s="108"/>
      <c r="K41" s="108"/>
      <c r="L41" s="108"/>
      <c r="M41" s="108"/>
      <c r="N41" s="108"/>
      <c r="O41" s="118">
        <v>5</v>
      </c>
      <c r="P41" s="118" t="e">
        <f>COUNTIFS(#REF!,BAKI!E41,#REF!,BAKI!$E$12)</f>
        <v>#REF!</v>
      </c>
      <c r="Q41" s="118"/>
      <c r="R41" s="118" t="e">
        <f t="shared" ref="R41" si="3">P41-Q41</f>
        <v>#REF!</v>
      </c>
      <c r="S41" s="11"/>
      <c r="U41" s="11"/>
      <c r="V41" s="3"/>
      <c r="W41" s="55"/>
      <c r="X41" s="424"/>
      <c r="Y41" s="55"/>
      <c r="Z41" s="55"/>
      <c r="AA41" s="55"/>
      <c r="AB41" s="55"/>
      <c r="AC41" s="55"/>
      <c r="AD41" s="55"/>
      <c r="AE41" s="55"/>
      <c r="AF41" s="55"/>
      <c r="AG41" s="55"/>
      <c r="AH41" s="10"/>
      <c r="AI41" s="10"/>
      <c r="AJ41" s="10"/>
      <c r="AK41" s="10"/>
      <c r="AN41" s="11"/>
      <c r="AO41" s="2"/>
      <c r="AP41" s="98">
        <v>3</v>
      </c>
      <c r="AQ41" s="232" t="s">
        <v>0</v>
      </c>
      <c r="AR41" s="161"/>
      <c r="AS41" s="161"/>
      <c r="AT41" s="161"/>
      <c r="AU41" s="161"/>
      <c r="AV41" s="161"/>
      <c r="AW41" s="161"/>
      <c r="AX41" s="161"/>
      <c r="AY41" s="161"/>
      <c r="AZ41" s="162"/>
      <c r="BA41" s="118">
        <v>5</v>
      </c>
      <c r="BB41" s="118" t="e">
        <f>COUNTIFS(#REF!,BAKI!AQ41,#REF!,BAKI!$E$12)</f>
        <v>#REF!</v>
      </c>
      <c r="BC41" s="118"/>
      <c r="BD41" s="118" t="e">
        <f>BB41-BC41</f>
        <v>#REF!</v>
      </c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7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7"/>
    </row>
    <row r="42" spans="3:87" ht="11" customHeight="1" x14ac:dyDescent="0.2">
      <c r="C42" s="3"/>
      <c r="D42" s="11"/>
      <c r="E42" s="11"/>
      <c r="O42" s="2"/>
      <c r="P42" s="2"/>
      <c r="Q42" s="2"/>
      <c r="R42" s="2"/>
      <c r="S42" s="11"/>
      <c r="U42" s="23"/>
      <c r="V42" s="9"/>
      <c r="W42" s="15"/>
      <c r="X42" s="11"/>
      <c r="Y42" s="10"/>
      <c r="Z42" s="10"/>
      <c r="AA42" s="11"/>
      <c r="AD42" s="11"/>
      <c r="AE42" s="11"/>
      <c r="AF42" s="11"/>
      <c r="AI42" s="22"/>
      <c r="AJ42" s="22"/>
      <c r="AK42" s="22"/>
      <c r="BK42" s="398" t="str">
        <f>IF(E42="","",VLOOKUP(E42,'Konversi Jab'!$C$4:$G$512,2,FALSE))</f>
        <v/>
      </c>
      <c r="BL42" s="398"/>
      <c r="BM42" s="398"/>
      <c r="BN42" s="398"/>
      <c r="BO42" s="398"/>
      <c r="BP42" s="398"/>
      <c r="BQ42" s="398"/>
      <c r="BR42" s="398"/>
      <c r="BS42" s="398"/>
      <c r="BT42" s="398"/>
      <c r="BU42" s="397" t="str">
        <f>IF(E42="","",VLOOKUP(E42,'Konversi Jab'!$C$4:$G$512,4,FALSE))</f>
        <v/>
      </c>
      <c r="BY42" s="398" t="str">
        <f>IF(X42="","",VLOOKUP(X42,'Konversi Jab'!$C$4:$G$512,2,FALSE))</f>
        <v/>
      </c>
      <c r="BZ42" s="398"/>
      <c r="CA42" s="398"/>
      <c r="CB42" s="398"/>
      <c r="CC42" s="398"/>
      <c r="CD42" s="398"/>
      <c r="CE42" s="398"/>
      <c r="CF42" s="398"/>
      <c r="CG42" s="398"/>
      <c r="CH42" s="398"/>
      <c r="CI42" s="397" t="str">
        <f>IF(X42="","",VLOOKUP(X42,'Konversi Jab'!$C$4:$G$512,4,FALSE))</f>
        <v/>
      </c>
    </row>
    <row r="43" spans="3:87" ht="11" customHeight="1" thickBot="1" x14ac:dyDescent="0.25">
      <c r="C43" s="9"/>
      <c r="D43" s="10"/>
      <c r="E43" s="11"/>
      <c r="F43" s="10"/>
      <c r="G43" s="10"/>
      <c r="H43" s="11"/>
      <c r="J43" s="11"/>
      <c r="K43" s="11"/>
      <c r="L43" s="11"/>
      <c r="M43" s="11"/>
      <c r="R43" s="11"/>
      <c r="S43" s="2"/>
      <c r="U43" s="23"/>
      <c r="V43" s="9"/>
      <c r="W43" s="10"/>
      <c r="AB43" s="10"/>
      <c r="AC43" s="10"/>
      <c r="AE43" s="10"/>
      <c r="AF43" s="10"/>
      <c r="AG43" s="10"/>
      <c r="AH43" s="10"/>
      <c r="AI43" s="29"/>
      <c r="AJ43" s="29"/>
      <c r="AK43" s="29"/>
      <c r="BK43" s="398" t="str">
        <f>IF(E43="","",VLOOKUP(E43,'Konversi Jab'!$C$4:$G$512,2,FALSE))</f>
        <v/>
      </c>
      <c r="BL43" s="398"/>
      <c r="BM43" s="398"/>
      <c r="BN43" s="398"/>
      <c r="BO43" s="398"/>
      <c r="BP43" s="398"/>
      <c r="BQ43" s="398"/>
      <c r="BR43" s="398"/>
      <c r="BS43" s="398"/>
      <c r="BT43" s="398"/>
      <c r="BU43" s="397" t="str">
        <f>IF(E43="","",VLOOKUP(E43,'Konversi Jab'!$C$4:$G$512,4,FALSE))</f>
        <v/>
      </c>
      <c r="BY43" s="398" t="str">
        <f>IF(X43="","",VLOOKUP(X43,'Konversi Jab'!$C$4:$G$512,2,FALSE))</f>
        <v/>
      </c>
      <c r="BZ43" s="398"/>
      <c r="CA43" s="398"/>
      <c r="CB43" s="398"/>
      <c r="CC43" s="398"/>
      <c r="CD43" s="398"/>
      <c r="CE43" s="398"/>
      <c r="CF43" s="398"/>
      <c r="CG43" s="398"/>
      <c r="CH43" s="398"/>
      <c r="CI43" s="397" t="str">
        <f>IF(X43="","",VLOOKUP(X43,'Konversi Jab'!$C$4:$G$512,4,FALSE))</f>
        <v/>
      </c>
    </row>
    <row r="44" spans="3:87" ht="11" customHeight="1" thickBot="1" x14ac:dyDescent="0.25">
      <c r="C44" s="3"/>
      <c r="D44" s="471" t="s">
        <v>48</v>
      </c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3"/>
      <c r="S44" s="3"/>
      <c r="T44" s="2"/>
      <c r="U44" s="23"/>
      <c r="V44" s="19"/>
      <c r="W44" s="471" t="s">
        <v>120</v>
      </c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3"/>
      <c r="BK44" s="398" t="str">
        <f>IF(E44="","",VLOOKUP(E44,'Konversi Jab'!$C$4:$G$512,2,FALSE))</f>
        <v/>
      </c>
      <c r="BL44" s="398"/>
      <c r="BM44" s="398"/>
      <c r="BN44" s="398"/>
      <c r="BO44" s="398"/>
      <c r="BP44" s="398"/>
      <c r="BQ44" s="398"/>
      <c r="BR44" s="398"/>
      <c r="BS44" s="398"/>
      <c r="BT44" s="398"/>
      <c r="BU44" s="397" t="str">
        <f>IF(E44="","",VLOOKUP(E44,'Konversi Jab'!$C$4:$G$512,4,FALSE))</f>
        <v/>
      </c>
      <c r="BY44" s="398" t="str">
        <f>IF(X44="","",VLOOKUP(X44,'Konversi Jab'!$C$4:$G$512,2,FALSE))</f>
        <v/>
      </c>
      <c r="BZ44" s="398"/>
      <c r="CA44" s="398"/>
      <c r="CB44" s="398"/>
      <c r="CC44" s="398"/>
      <c r="CD44" s="398"/>
      <c r="CE44" s="398"/>
      <c r="CF44" s="398"/>
      <c r="CG44" s="398"/>
      <c r="CH44" s="398"/>
      <c r="CI44" s="397" t="str">
        <f>IF(X44="","",VLOOKUP(X44,'Konversi Jab'!$C$4:$G$512,4,FALSE))</f>
        <v/>
      </c>
    </row>
    <row r="45" spans="3:87" ht="11" customHeight="1" thickBot="1" x14ac:dyDescent="0.25">
      <c r="C45" s="40"/>
      <c r="D45" s="474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6"/>
      <c r="S45" s="3"/>
      <c r="T45" s="2"/>
      <c r="U45" s="23"/>
      <c r="V45" s="11"/>
      <c r="W45" s="474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6"/>
      <c r="BK45" s="398" t="str">
        <f>IF(E45="","",VLOOKUP(E45,'Konversi Jab'!$C$4:$G$512,2,FALSE))</f>
        <v/>
      </c>
      <c r="BL45" s="398"/>
      <c r="BM45" s="398"/>
      <c r="BN45" s="398"/>
      <c r="BO45" s="398"/>
      <c r="BP45" s="398"/>
      <c r="BQ45" s="398"/>
      <c r="BR45" s="398"/>
      <c r="BS45" s="398"/>
      <c r="BT45" s="398"/>
      <c r="BU45" s="397" t="str">
        <f>IF(E45="","",VLOOKUP(E45,'Konversi Jab'!$C$4:$G$512,4,FALSE))</f>
        <v/>
      </c>
      <c r="BY45" s="398" t="str">
        <f>IF(X45="","",VLOOKUP(X45,'Konversi Jab'!$C$4:$G$512,2,FALSE))</f>
        <v/>
      </c>
      <c r="BZ45" s="398"/>
      <c r="CA45" s="398"/>
      <c r="CB45" s="398"/>
      <c r="CC45" s="398"/>
      <c r="CD45" s="398"/>
      <c r="CE45" s="398"/>
      <c r="CF45" s="398"/>
      <c r="CG45" s="398"/>
      <c r="CH45" s="398"/>
      <c r="CI45" s="397" t="str">
        <f>IF(X45="","",VLOOKUP(X45,'Konversi Jab'!$C$4:$G$512,4,FALSE))</f>
        <v/>
      </c>
    </row>
    <row r="46" spans="3:87" ht="11" customHeight="1" thickBot="1" x14ac:dyDescent="0.25">
      <c r="C46" s="2"/>
      <c r="D46" s="467" t="s">
        <v>1387</v>
      </c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9"/>
      <c r="S46" s="2"/>
      <c r="T46" s="2"/>
      <c r="U46" s="23"/>
      <c r="V46" s="11"/>
      <c r="W46" s="467" t="s">
        <v>1387</v>
      </c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9"/>
      <c r="BK46" s="398" t="str">
        <f>IF(E46="","",VLOOKUP(E46,'Konversi Jab'!$C$4:$G$512,2,FALSE))</f>
        <v/>
      </c>
      <c r="BL46" s="398"/>
      <c r="BM46" s="398"/>
      <c r="BN46" s="398"/>
      <c r="BO46" s="398"/>
      <c r="BP46" s="398"/>
      <c r="BQ46" s="398"/>
      <c r="BR46" s="398"/>
      <c r="BS46" s="398"/>
      <c r="BT46" s="398"/>
      <c r="BU46" s="397" t="str">
        <f>IF(E46="","",VLOOKUP(E46,'Konversi Jab'!$C$4:$G$512,4,FALSE))</f>
        <v/>
      </c>
      <c r="BY46" s="398" t="str">
        <f>IF(X46="","",VLOOKUP(X46,'Konversi Jab'!$C$4:$G$512,2,FALSE))</f>
        <v/>
      </c>
      <c r="BZ46" s="398"/>
      <c r="CA46" s="398"/>
      <c r="CB46" s="398"/>
      <c r="CC46" s="398"/>
      <c r="CD46" s="398"/>
      <c r="CE46" s="398"/>
      <c r="CF46" s="398"/>
      <c r="CG46" s="398"/>
      <c r="CH46" s="398"/>
      <c r="CI46" s="397" t="str">
        <f>IF(X46="","",VLOOKUP(X46,'Konversi Jab'!$C$4:$G$512,4,FALSE))</f>
        <v/>
      </c>
    </row>
    <row r="47" spans="3:87" ht="11" customHeight="1" x14ac:dyDescent="0.2">
      <c r="C47" s="2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2"/>
      <c r="T47" s="11"/>
      <c r="U47" s="23"/>
      <c r="V47" s="11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BK47" s="398" t="str">
        <f>IF(E47="","",VLOOKUP(E47,'Konversi Jab'!$C$4:$G$512,2,FALSE))</f>
        <v/>
      </c>
      <c r="BL47" s="398"/>
      <c r="BM47" s="398"/>
      <c r="BN47" s="398"/>
      <c r="BO47" s="398"/>
      <c r="BP47" s="398"/>
      <c r="BQ47" s="398"/>
      <c r="BR47" s="398"/>
      <c r="BS47" s="398"/>
      <c r="BT47" s="398"/>
      <c r="BU47" s="397" t="str">
        <f>IF(E47="","",VLOOKUP(E47,'Konversi Jab'!$C$4:$G$512,4,FALSE))</f>
        <v/>
      </c>
      <c r="BY47" s="398" t="str">
        <f>IF(X47="","",VLOOKUP(X47,'Konversi Jab'!$C$4:$G$512,2,FALSE))</f>
        <v/>
      </c>
      <c r="BZ47" s="398"/>
      <c r="CA47" s="398"/>
      <c r="CB47" s="398"/>
      <c r="CC47" s="398"/>
      <c r="CD47" s="398"/>
      <c r="CE47" s="398"/>
      <c r="CF47" s="398"/>
      <c r="CG47" s="398"/>
      <c r="CH47" s="398"/>
      <c r="CI47" s="397" t="str">
        <f>IF(X47="","",VLOOKUP(X47,'Konversi Jab'!$C$4:$G$512,4,FALSE))</f>
        <v/>
      </c>
    </row>
    <row r="48" spans="3:87" ht="11" customHeight="1" x14ac:dyDescent="0.2">
      <c r="C48" s="11"/>
      <c r="D48" s="117" t="s">
        <v>95</v>
      </c>
      <c r="E48" s="107" t="s">
        <v>94</v>
      </c>
      <c r="F48" s="108"/>
      <c r="G48" s="108"/>
      <c r="H48" s="108"/>
      <c r="I48" s="108"/>
      <c r="J48" s="108"/>
      <c r="K48" s="108"/>
      <c r="L48" s="108"/>
      <c r="M48" s="108"/>
      <c r="N48" s="109"/>
      <c r="O48" s="236" t="s">
        <v>177</v>
      </c>
      <c r="P48" s="99" t="s">
        <v>10</v>
      </c>
      <c r="Q48" s="99" t="s">
        <v>126</v>
      </c>
      <c r="R48" s="106" t="s">
        <v>127</v>
      </c>
      <c r="S48" s="11"/>
      <c r="T48" s="11"/>
      <c r="U48" s="23"/>
      <c r="V48" s="11"/>
      <c r="W48" s="98" t="s">
        <v>95</v>
      </c>
      <c r="X48" s="101" t="s">
        <v>94</v>
      </c>
      <c r="Y48" s="108"/>
      <c r="Z48" s="108"/>
      <c r="AA48" s="108"/>
      <c r="AB48" s="108"/>
      <c r="AC48" s="108"/>
      <c r="AD48" s="108"/>
      <c r="AE48" s="108"/>
      <c r="AF48" s="108"/>
      <c r="AG48" s="109"/>
      <c r="AH48" s="99" t="s">
        <v>125</v>
      </c>
      <c r="AI48" s="99" t="s">
        <v>10</v>
      </c>
      <c r="AJ48" s="99" t="s">
        <v>126</v>
      </c>
      <c r="AK48" s="106" t="s">
        <v>127</v>
      </c>
      <c r="BK48" s="398" t="e">
        <f>IF(E48="","",VLOOKUP(E48,'Konversi Jab'!$C$4:$G$512,2,FALSE))</f>
        <v>#N/A</v>
      </c>
      <c r="BL48" s="398"/>
      <c r="BM48" s="398"/>
      <c r="BN48" s="398"/>
      <c r="BO48" s="398"/>
      <c r="BP48" s="398"/>
      <c r="BQ48" s="398"/>
      <c r="BR48" s="398"/>
      <c r="BS48" s="398"/>
      <c r="BT48" s="398"/>
      <c r="BU48" s="397" t="e">
        <f>IF(E48="","",VLOOKUP(E48,'Konversi Jab'!$C$4:$G$512,4,FALSE))</f>
        <v>#N/A</v>
      </c>
      <c r="BY48" s="398" t="e">
        <f>IF(X48="","",VLOOKUP(X48,'Konversi Jab'!$C$4:$G$512,2,FALSE))</f>
        <v>#N/A</v>
      </c>
      <c r="BZ48" s="398"/>
      <c r="CA48" s="398"/>
      <c r="CB48" s="398"/>
      <c r="CC48" s="398"/>
      <c r="CD48" s="398"/>
      <c r="CE48" s="398"/>
      <c r="CF48" s="398"/>
      <c r="CG48" s="398"/>
      <c r="CH48" s="398"/>
      <c r="CI48" s="397" t="e">
        <f>IF(X48="","",VLOOKUP(X48,'Konversi Jab'!$C$4:$G$512,4,FALSE))</f>
        <v>#N/A</v>
      </c>
    </row>
    <row r="49" spans="3:87" x14ac:dyDescent="0.2">
      <c r="C49" s="11"/>
      <c r="D49" s="98">
        <v>1</v>
      </c>
      <c r="E49" s="232" t="s">
        <v>1908</v>
      </c>
      <c r="F49" s="230"/>
      <c r="G49" s="230"/>
      <c r="H49" s="230"/>
      <c r="I49" s="230"/>
      <c r="J49" s="230"/>
      <c r="K49" s="230"/>
      <c r="L49" s="230"/>
      <c r="M49" s="230"/>
      <c r="N49" s="231"/>
      <c r="O49" s="118">
        <v>6</v>
      </c>
      <c r="P49" s="118" t="e">
        <f>COUNTIFS(#REF!,BAKI!E49,#REF!,BAKI!$E$12)</f>
        <v>#REF!</v>
      </c>
      <c r="Q49" s="118"/>
      <c r="R49" s="118" t="e">
        <f t="shared" ref="R49:R50" si="4">P49-Q49</f>
        <v>#REF!</v>
      </c>
      <c r="S49" s="11"/>
      <c r="T49" s="11"/>
      <c r="U49" s="23"/>
      <c r="V49" s="2"/>
      <c r="W49" s="98">
        <v>1</v>
      </c>
      <c r="X49" s="232" t="s">
        <v>1703</v>
      </c>
      <c r="Y49" s="161"/>
      <c r="Z49" s="161"/>
      <c r="AA49" s="161"/>
      <c r="AB49" s="161"/>
      <c r="AC49" s="161"/>
      <c r="AD49" s="161"/>
      <c r="AE49" s="161"/>
      <c r="AF49" s="161"/>
      <c r="AG49" s="162"/>
      <c r="AH49" s="118">
        <v>6</v>
      </c>
      <c r="AI49" s="118" t="e">
        <f>COUNTIFS(#REF!,BAKI!X49,#REF!,BAKI!$E$12)</f>
        <v>#REF!</v>
      </c>
      <c r="AJ49" s="118"/>
      <c r="AK49" s="118" t="e">
        <f t="shared" ref="AK49:AK50" si="5">AI49-AJ49</f>
        <v>#REF!</v>
      </c>
      <c r="BK49" s="398" t="e">
        <f>IF(E49="","",VLOOKUP(E49,'Konversi Jab'!$C$4:$G$512,2,FALSE))</f>
        <v>#N/A</v>
      </c>
      <c r="BL49" s="398"/>
      <c r="BM49" s="398"/>
      <c r="BN49" s="398"/>
      <c r="BO49" s="398"/>
      <c r="BP49" s="398"/>
      <c r="BQ49" s="398"/>
      <c r="BR49" s="398"/>
      <c r="BS49" s="398"/>
      <c r="BT49" s="398"/>
      <c r="BU49" s="397" t="e">
        <f>IF(E49="","",VLOOKUP(E49,'Konversi Jab'!$C$4:$G$512,4,FALSE))</f>
        <v>#N/A</v>
      </c>
      <c r="BY49" s="398" t="e">
        <f>IF(X49="","",VLOOKUP(X49,'Konversi Jab'!$C$4:$G$512,2,FALSE))</f>
        <v>#N/A</v>
      </c>
      <c r="BZ49" s="398"/>
      <c r="CA49" s="398"/>
      <c r="CB49" s="398"/>
      <c r="CC49" s="398"/>
      <c r="CD49" s="398"/>
      <c r="CE49" s="398"/>
      <c r="CF49" s="398"/>
      <c r="CG49" s="398"/>
      <c r="CH49" s="398"/>
      <c r="CI49" s="397" t="e">
        <f>IF(X49="","",VLOOKUP(X49,'Konversi Jab'!$C$4:$G$512,4,FALSE))</f>
        <v>#N/A</v>
      </c>
    </row>
    <row r="50" spans="3:87" ht="11" customHeight="1" x14ac:dyDescent="0.2">
      <c r="C50" s="11"/>
      <c r="D50" s="100">
        <v>2</v>
      </c>
      <c r="E50" s="156" t="s">
        <v>1649</v>
      </c>
      <c r="F50" s="108"/>
      <c r="G50" s="108"/>
      <c r="H50" s="108"/>
      <c r="I50" s="108"/>
      <c r="J50" s="108"/>
      <c r="K50" s="108"/>
      <c r="L50" s="108"/>
      <c r="M50" s="108"/>
      <c r="N50" s="109"/>
      <c r="O50" s="118">
        <v>5</v>
      </c>
      <c r="P50" s="118" t="e">
        <f>COUNTIFS(#REF!,BAKI!E50,#REF!,BAKI!$E$12)</f>
        <v>#REF!</v>
      </c>
      <c r="Q50" s="118"/>
      <c r="R50" s="118" t="e">
        <f t="shared" si="4"/>
        <v>#REF!</v>
      </c>
      <c r="S50" s="11"/>
      <c r="T50" s="11"/>
      <c r="U50" s="23"/>
      <c r="V50" s="2"/>
      <c r="W50" s="98">
        <v>2</v>
      </c>
      <c r="X50" s="158" t="s">
        <v>1742</v>
      </c>
      <c r="Y50" s="108"/>
      <c r="Z50" s="108"/>
      <c r="AA50" s="108"/>
      <c r="AB50" s="108"/>
      <c r="AC50" s="108"/>
      <c r="AD50" s="108"/>
      <c r="AE50" s="108"/>
      <c r="AF50" s="108"/>
      <c r="AG50" s="109"/>
      <c r="AH50" s="118">
        <v>6</v>
      </c>
      <c r="AI50" s="118" t="e">
        <f>COUNTIFS(#REF!,BAKI!X50,#REF!,BAKI!$E$12)</f>
        <v>#REF!</v>
      </c>
      <c r="AJ50" s="118"/>
      <c r="AK50" s="118" t="e">
        <f t="shared" si="5"/>
        <v>#REF!</v>
      </c>
      <c r="BK50" s="398" t="e">
        <f>IF(E50="","",VLOOKUP(E50,'Konversi Jab'!$C$4:$G$512,2,FALSE))</f>
        <v>#N/A</v>
      </c>
      <c r="BL50" s="398"/>
      <c r="BM50" s="398"/>
      <c r="BN50" s="398"/>
      <c r="BO50" s="398"/>
      <c r="BP50" s="398"/>
      <c r="BQ50" s="398"/>
      <c r="BR50" s="398"/>
      <c r="BS50" s="398"/>
      <c r="BT50" s="398"/>
      <c r="BU50" s="397" t="e">
        <f>IF(E50="","",VLOOKUP(E50,'Konversi Jab'!$C$4:$G$512,4,FALSE))</f>
        <v>#N/A</v>
      </c>
      <c r="BY50" s="398" t="e">
        <f>IF(X50="","",VLOOKUP(X50,'Konversi Jab'!$C$4:$G$512,2,FALSE))</f>
        <v>#N/A</v>
      </c>
      <c r="BZ50" s="398"/>
      <c r="CA50" s="398"/>
      <c r="CB50" s="398"/>
      <c r="CC50" s="398"/>
      <c r="CD50" s="398"/>
      <c r="CE50" s="398"/>
      <c r="CF50" s="398"/>
      <c r="CG50" s="398"/>
      <c r="CH50" s="398"/>
      <c r="CI50" s="397" t="e">
        <f>IF(X50="","",VLOOKUP(X50,'Konversi Jab'!$C$4:$G$512,4,FALSE))</f>
        <v>#N/A</v>
      </c>
    </row>
    <row r="51" spans="3:87" ht="11" customHeight="1" x14ac:dyDescent="0.2">
      <c r="C51" s="11"/>
      <c r="D51" s="5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W51" s="98">
        <v>3</v>
      </c>
      <c r="X51" s="158" t="s">
        <v>0</v>
      </c>
      <c r="Y51" s="108"/>
      <c r="Z51" s="108"/>
      <c r="AA51" s="108"/>
      <c r="AB51" s="108"/>
      <c r="AC51" s="108"/>
      <c r="AD51" s="108"/>
      <c r="AE51" s="108"/>
      <c r="AF51" s="108"/>
      <c r="AG51" s="109"/>
      <c r="AH51" s="118">
        <v>5</v>
      </c>
      <c r="AI51" s="118" t="e">
        <f>COUNTIFS(#REF!,BAKI!X51,#REF!,BAKI!$E$12)</f>
        <v>#REF!</v>
      </c>
      <c r="AJ51" s="118"/>
      <c r="AK51" s="118" t="e">
        <f t="shared" ref="AK51" si="6">AI51-AJ51</f>
        <v>#REF!</v>
      </c>
      <c r="BK51" s="398" t="str">
        <f>IF(E51="","",VLOOKUP(E51,'Konversi Jab'!$C$4:$G$512,2,FALSE))</f>
        <v/>
      </c>
      <c r="BL51" s="398"/>
      <c r="BM51" s="398"/>
      <c r="BN51" s="398"/>
      <c r="BO51" s="398"/>
      <c r="BP51" s="398"/>
      <c r="BQ51" s="398"/>
      <c r="BR51" s="398"/>
      <c r="BS51" s="398"/>
      <c r="BT51" s="398"/>
      <c r="BU51" s="397" t="str">
        <f>IF(E51="","",VLOOKUP(E51,'Konversi Jab'!$C$4:$G$512,4,FALSE))</f>
        <v/>
      </c>
      <c r="BY51" s="398" t="str">
        <f>IF(X51="","",VLOOKUP(X51,'Konversi Jab'!$C$4:$G$512,2,FALSE))</f>
        <v>Pengadministrasi Umum</v>
      </c>
      <c r="BZ51" s="398"/>
      <c r="CA51" s="398"/>
      <c r="CB51" s="398"/>
      <c r="CC51" s="398"/>
      <c r="CD51" s="398"/>
      <c r="CE51" s="398"/>
      <c r="CF51" s="398"/>
      <c r="CG51" s="398"/>
      <c r="CH51" s="398"/>
      <c r="CI51" s="397">
        <f>IF(X51="","",VLOOKUP(X51,'Konversi Jab'!$C$4:$G$512,4,FALSE))</f>
        <v>5</v>
      </c>
    </row>
  </sheetData>
  <sortState ref="AQ27:BD29">
    <sortCondition descending="1" ref="BA27:BA29"/>
  </sortState>
  <mergeCells count="29">
    <mergeCell ref="W36:AK36"/>
    <mergeCell ref="D36:R36"/>
    <mergeCell ref="W46:AK46"/>
    <mergeCell ref="D46:R46"/>
    <mergeCell ref="D34:R35"/>
    <mergeCell ref="W34:AK35"/>
    <mergeCell ref="D44:R45"/>
    <mergeCell ref="W44:AK45"/>
    <mergeCell ref="C18:R18"/>
    <mergeCell ref="X12:AI12"/>
    <mergeCell ref="V18:AK18"/>
    <mergeCell ref="D24:R24"/>
    <mergeCell ref="W24:AK24"/>
    <mergeCell ref="AP36:BD36"/>
    <mergeCell ref="C2:BD2"/>
    <mergeCell ref="C3:BD3"/>
    <mergeCell ref="C4:BD4"/>
    <mergeCell ref="AO16:BD17"/>
    <mergeCell ref="AO18:BD18"/>
    <mergeCell ref="AP22:BD23"/>
    <mergeCell ref="AP24:BD24"/>
    <mergeCell ref="AP34:BD35"/>
    <mergeCell ref="D22:R23"/>
    <mergeCell ref="W22:AK23"/>
    <mergeCell ref="D5:E5"/>
    <mergeCell ref="Y6:AH7"/>
    <mergeCell ref="X10:AI11"/>
    <mergeCell ref="C16:R17"/>
    <mergeCell ref="V16:AK17"/>
  </mergeCells>
  <phoneticPr fontId="33" type="noConversion"/>
  <printOptions horizontalCentered="1"/>
  <pageMargins left="0.19685039370078741" right="0.19685039370078741" top="0.19685039370078741" bottom="0.19685039370078741" header="0.31496062992125984" footer="0.23622047244094491"/>
  <pageSetup paperSize="14" scale="90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CH60"/>
  <sheetViews>
    <sheetView view="pageBreakPreview" topLeftCell="D15" zoomScale="130" zoomScaleNormal="130" zoomScaleSheetLayoutView="100" zoomScalePageLayoutView="130" workbookViewId="0">
      <selection activeCell="O45" sqref="O39:O45"/>
    </sheetView>
  </sheetViews>
  <sheetFormatPr baseColWidth="10" defaultColWidth="2.6640625" defaultRowHeight="11" customHeight="1" x14ac:dyDescent="0.2"/>
  <cols>
    <col min="1" max="5" width="2.6640625" style="57"/>
    <col min="6" max="13" width="3.33203125" style="57" customWidth="1"/>
    <col min="14" max="16384" width="2.6640625" style="57"/>
  </cols>
  <sheetData>
    <row r="1" spans="1:63" ht="11" customHeight="1" x14ac:dyDescent="0.2">
      <c r="A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22"/>
      <c r="BH1" s="22"/>
      <c r="BI1" s="22"/>
      <c r="BJ1" s="22"/>
      <c r="BK1" s="22"/>
    </row>
    <row r="2" spans="1:63" ht="11" customHeight="1" x14ac:dyDescent="0.2">
      <c r="A2" s="11"/>
      <c r="C2" s="470" t="s">
        <v>91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22"/>
      <c r="BH2" s="22"/>
      <c r="BI2" s="22"/>
      <c r="BJ2" s="22"/>
      <c r="BK2" s="22"/>
    </row>
    <row r="3" spans="1:63" ht="11" customHeight="1" x14ac:dyDescent="0.2">
      <c r="A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22"/>
      <c r="BH3" s="22"/>
      <c r="BI3" s="22"/>
      <c r="BJ3" s="22"/>
      <c r="BK3" s="22"/>
    </row>
    <row r="4" spans="1:63" ht="11" customHeight="1" thickBot="1" x14ac:dyDescent="0.25">
      <c r="A4" s="11"/>
    </row>
    <row r="5" spans="1:63" ht="11" customHeight="1" x14ac:dyDescent="0.2">
      <c r="A5" s="11"/>
      <c r="N5" s="477" t="s">
        <v>7</v>
      </c>
      <c r="O5" s="478"/>
      <c r="P5" s="478"/>
      <c r="Q5" s="478"/>
      <c r="R5" s="478"/>
      <c r="S5" s="478"/>
      <c r="T5" s="478"/>
      <c r="U5" s="478"/>
      <c r="V5" s="478"/>
      <c r="W5" s="479"/>
    </row>
    <row r="6" spans="1:63" ht="11" customHeight="1" thickBot="1" x14ac:dyDescent="0.25">
      <c r="A6" s="11"/>
      <c r="N6" s="480"/>
      <c r="O6" s="481"/>
      <c r="P6" s="481"/>
      <c r="Q6" s="481"/>
      <c r="R6" s="481"/>
      <c r="S6" s="481"/>
      <c r="T6" s="481"/>
      <c r="U6" s="481"/>
      <c r="V6" s="481"/>
      <c r="W6" s="482"/>
    </row>
    <row r="7" spans="1:63" ht="11" customHeight="1" x14ac:dyDescent="0.2">
      <c r="A7" s="2"/>
      <c r="R7" s="46"/>
      <c r="S7" s="2"/>
    </row>
    <row r="8" spans="1:63" ht="11" customHeight="1" thickBot="1" x14ac:dyDescent="0.25">
      <c r="A8" s="2"/>
      <c r="R8" s="32"/>
    </row>
    <row r="9" spans="1:63" ht="11" customHeight="1" x14ac:dyDescent="0.2">
      <c r="A9" s="2"/>
      <c r="C9" s="76"/>
      <c r="D9" s="1"/>
      <c r="E9" s="1"/>
      <c r="F9" s="1"/>
      <c r="G9" s="1"/>
      <c r="H9" s="1"/>
      <c r="I9" s="1"/>
      <c r="J9" s="1"/>
      <c r="K9" s="1"/>
      <c r="L9" s="1"/>
      <c r="M9" s="471" t="s">
        <v>92</v>
      </c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3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</row>
    <row r="10" spans="1:63" ht="11" customHeight="1" thickBot="1" x14ac:dyDescent="0.25">
      <c r="C10" s="76"/>
      <c r="D10" s="1"/>
      <c r="E10" s="1"/>
      <c r="F10" s="1"/>
      <c r="G10" s="1"/>
      <c r="H10" s="1"/>
      <c r="I10" s="1"/>
      <c r="J10" s="1"/>
      <c r="K10" s="1"/>
      <c r="L10" s="1"/>
      <c r="M10" s="474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spans="1:63" ht="11" customHeight="1" x14ac:dyDescent="0.2">
      <c r="C11" s="7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8"/>
      <c r="S11" s="67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63" ht="11" customHeight="1" x14ac:dyDescent="0.2">
      <c r="M12" s="2"/>
      <c r="N12" s="2"/>
      <c r="O12" s="2"/>
      <c r="P12" s="2"/>
      <c r="Q12" s="2"/>
      <c r="R12" s="42"/>
      <c r="S12" s="71"/>
    </row>
    <row r="13" spans="1:63" ht="11" customHeight="1" thickBot="1" x14ac:dyDescent="0.25">
      <c r="M13" s="2"/>
      <c r="N13" s="2"/>
      <c r="O13" s="2"/>
      <c r="P13" s="2"/>
      <c r="Q13" s="2"/>
      <c r="R13" s="42"/>
      <c r="S13" s="71"/>
      <c r="AQ13" s="2"/>
    </row>
    <row r="14" spans="1:63" ht="11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3"/>
      <c r="AL14" s="2"/>
      <c r="AM14" s="2"/>
      <c r="AN14" s="2"/>
      <c r="AO14" s="2"/>
      <c r="AP14" s="2"/>
      <c r="AQ14" s="29"/>
      <c r="AR14" s="29"/>
      <c r="AS14" s="29"/>
      <c r="AT14" s="29"/>
      <c r="AU14" s="29"/>
      <c r="AV14" s="29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1" customHeight="1" thickBo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4"/>
      <c r="AL15" s="5"/>
      <c r="AM15" s="5"/>
      <c r="AN15" s="5"/>
      <c r="AO15" s="5"/>
      <c r="AP15" s="5"/>
      <c r="AQ15" s="5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1" customHeight="1" x14ac:dyDescent="0.2">
      <c r="C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90" t="s">
        <v>65</v>
      </c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86" ht="11" customHeight="1" thickBot="1" x14ac:dyDescent="0.25">
      <c r="C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93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5"/>
      <c r="AS17" s="2"/>
      <c r="AT17" s="2"/>
      <c r="AU17" s="2"/>
      <c r="AW17" s="2"/>
      <c r="AX17" s="2"/>
      <c r="AY17" s="2"/>
      <c r="AZ17" s="66"/>
      <c r="BA17" s="66"/>
      <c r="BB17" s="66"/>
      <c r="BC17" s="66"/>
      <c r="BD17" s="66"/>
      <c r="BE17" s="2"/>
      <c r="BF17" s="2"/>
      <c r="BG17" s="2"/>
      <c r="BH17" s="2"/>
      <c r="BI17" s="2"/>
      <c r="BJ17" s="2"/>
      <c r="BK17" s="2"/>
    </row>
    <row r="18" spans="3:86" ht="11" customHeight="1" thickBot="1" x14ac:dyDescent="0.25">
      <c r="D18" s="2"/>
      <c r="E18" s="2"/>
      <c r="K18" s="2"/>
      <c r="L18" s="4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496" t="s">
        <v>1388</v>
      </c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3:86" ht="11" customHeight="1" x14ac:dyDescent="0.2">
      <c r="D19" s="2"/>
      <c r="E19" s="2"/>
      <c r="K19" s="2"/>
      <c r="L19" s="42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3:86" ht="11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42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3:86" ht="11" customHeight="1" x14ac:dyDescent="0.2">
      <c r="C21" s="2"/>
      <c r="D21" s="2"/>
      <c r="L21" s="72"/>
      <c r="M21" s="3"/>
      <c r="N21" s="2"/>
      <c r="O21" s="2"/>
      <c r="P21" s="2"/>
      <c r="Q21" s="2"/>
      <c r="R21" s="2"/>
      <c r="S21" s="2"/>
      <c r="T21" s="2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4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59"/>
      <c r="AY21" s="59"/>
      <c r="AZ21" s="2"/>
      <c r="BA21" s="2"/>
      <c r="BB21" s="2"/>
      <c r="BC21" s="2"/>
      <c r="BD21" s="2"/>
      <c r="BE21" s="2"/>
      <c r="BF21" s="2"/>
      <c r="BG21" s="2"/>
    </row>
    <row r="22" spans="3:86" ht="11" customHeight="1" x14ac:dyDescent="0.2">
      <c r="C22" s="2"/>
      <c r="D22" s="2"/>
      <c r="L22" s="72"/>
      <c r="M22" s="3"/>
      <c r="N22" s="2"/>
      <c r="O22" s="2"/>
      <c r="P22" s="2"/>
      <c r="Q22" s="2"/>
      <c r="R22" s="2"/>
      <c r="S22" s="2"/>
      <c r="T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59"/>
      <c r="AY22" s="59"/>
      <c r="AZ22" s="2"/>
      <c r="BA22" s="2"/>
      <c r="BB22" s="2"/>
      <c r="BC22" s="2"/>
      <c r="BD22" s="2"/>
      <c r="BE22" s="2"/>
      <c r="BF22" s="2"/>
      <c r="BG22" s="2"/>
    </row>
    <row r="23" spans="3:86" ht="11" customHeight="1" thickBot="1" x14ac:dyDescent="0.25">
      <c r="C23" s="2"/>
      <c r="D23" s="2"/>
      <c r="L23" s="75"/>
      <c r="M23" s="65"/>
      <c r="N23" s="2"/>
      <c r="O23" s="2"/>
      <c r="P23" s="2"/>
      <c r="Q23" s="2"/>
      <c r="R23" s="2"/>
      <c r="S23" s="2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3:86" ht="11" customHeight="1" thickBot="1" x14ac:dyDescent="0.25"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"/>
      <c r="T24" s="2"/>
      <c r="U24" s="3"/>
      <c r="V24" s="2"/>
      <c r="W24" s="2"/>
      <c r="X24" s="2"/>
      <c r="Y24" s="2"/>
      <c r="Z24" s="2"/>
      <c r="AA24" s="2"/>
      <c r="AB24" s="5"/>
      <c r="AC24" s="5"/>
      <c r="AD24" s="2"/>
      <c r="AE24" s="2"/>
      <c r="AF24" s="2"/>
      <c r="AG24" s="2"/>
      <c r="AH24" s="2"/>
      <c r="AI24" s="2"/>
      <c r="AJ24" s="2"/>
      <c r="AK24" s="2"/>
      <c r="AL24" s="2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3:86" ht="11" customHeight="1" thickBot="1" x14ac:dyDescent="0.25">
      <c r="C25" s="47"/>
      <c r="D25" s="490" t="s">
        <v>2506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  <c r="R25" s="32"/>
      <c r="S25" s="2"/>
      <c r="T25" s="2"/>
      <c r="U25" s="3"/>
      <c r="V25" s="42"/>
      <c r="W25" s="471" t="s">
        <v>104</v>
      </c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3"/>
      <c r="AL25" s="2"/>
      <c r="AN25" s="3"/>
      <c r="AO25" s="2"/>
      <c r="AP25" s="471" t="s">
        <v>79</v>
      </c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3"/>
      <c r="BG25" s="2"/>
    </row>
    <row r="26" spans="3:86" ht="11" customHeight="1" thickBot="1" x14ac:dyDescent="0.25">
      <c r="C26" s="47"/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  <c r="R26" s="32"/>
      <c r="S26" s="2"/>
      <c r="T26" s="2"/>
      <c r="U26" s="6"/>
      <c r="V26" s="40"/>
      <c r="W26" s="474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6"/>
      <c r="AL26" s="2"/>
      <c r="AN26" s="6"/>
      <c r="AO26" s="40"/>
      <c r="AP26" s="474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6"/>
      <c r="BG26" s="1"/>
    </row>
    <row r="27" spans="3:86" ht="11" customHeight="1" thickBot="1" x14ac:dyDescent="0.25"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  <c r="S27" s="2"/>
      <c r="T27" s="2"/>
      <c r="U27" s="3"/>
      <c r="V27" s="2"/>
      <c r="W27" s="467" t="s">
        <v>1387</v>
      </c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2"/>
      <c r="AN27" s="3"/>
      <c r="AO27" s="2"/>
      <c r="AP27" s="467" t="s">
        <v>1387</v>
      </c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9"/>
      <c r="BG27" s="1"/>
      <c r="BI27" s="57" t="s">
        <v>2264</v>
      </c>
    </row>
    <row r="28" spans="3:86" ht="11" customHeight="1" x14ac:dyDescent="0.2">
      <c r="C28" s="47"/>
      <c r="D28" s="98" t="s">
        <v>95</v>
      </c>
      <c r="E28" s="101" t="s">
        <v>94</v>
      </c>
      <c r="F28" s="112"/>
      <c r="G28" s="112"/>
      <c r="H28" s="112"/>
      <c r="I28" s="112"/>
      <c r="J28" s="112"/>
      <c r="K28" s="108"/>
      <c r="L28" s="108"/>
      <c r="M28" s="108"/>
      <c r="N28" s="99" t="s">
        <v>125</v>
      </c>
      <c r="O28" s="99" t="s">
        <v>10</v>
      </c>
      <c r="P28" s="99" t="s">
        <v>126</v>
      </c>
      <c r="Q28" s="106" t="s">
        <v>127</v>
      </c>
      <c r="R28" s="32"/>
      <c r="S28" s="2"/>
      <c r="T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3:86" ht="11" customHeight="1" x14ac:dyDescent="0.2">
      <c r="C29" s="47"/>
      <c r="D29" s="98">
        <v>1</v>
      </c>
      <c r="E29" s="107" t="s">
        <v>2507</v>
      </c>
      <c r="F29" s="194"/>
      <c r="G29" s="194"/>
      <c r="H29" s="194"/>
      <c r="I29" s="194"/>
      <c r="J29" s="194"/>
      <c r="K29" s="194"/>
      <c r="L29" s="194"/>
      <c r="M29" s="195"/>
      <c r="N29" s="193"/>
      <c r="O29" s="118"/>
      <c r="P29" s="118"/>
      <c r="Q29" s="118">
        <f>O29-P29</f>
        <v>0</v>
      </c>
      <c r="R29" s="32"/>
      <c r="S29" s="2"/>
      <c r="T29" s="2"/>
      <c r="U29" s="3"/>
      <c r="V29" s="2"/>
      <c r="W29" s="100" t="s">
        <v>95</v>
      </c>
      <c r="X29" s="101" t="s">
        <v>94</v>
      </c>
      <c r="Y29" s="113"/>
      <c r="Z29" s="102"/>
      <c r="AA29" s="102"/>
      <c r="AB29" s="102"/>
      <c r="AC29" s="102"/>
      <c r="AD29" s="102"/>
      <c r="AE29" s="102"/>
      <c r="AF29" s="102"/>
      <c r="AG29" s="103"/>
      <c r="AH29" s="99" t="s">
        <v>125</v>
      </c>
      <c r="AI29" s="99" t="s">
        <v>10</v>
      </c>
      <c r="AJ29" s="99" t="s">
        <v>126</v>
      </c>
      <c r="AK29" s="106" t="s">
        <v>127</v>
      </c>
      <c r="AL29" s="24"/>
      <c r="AM29" s="61"/>
      <c r="AN29" s="84"/>
      <c r="AO29" s="24"/>
      <c r="AP29" s="100" t="s">
        <v>95</v>
      </c>
      <c r="AQ29" s="101" t="s">
        <v>94</v>
      </c>
      <c r="AR29" s="113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99" t="s">
        <v>125</v>
      </c>
      <c r="BD29" s="99" t="s">
        <v>10</v>
      </c>
      <c r="BE29" s="99" t="s">
        <v>126</v>
      </c>
      <c r="BF29" s="106" t="s">
        <v>127</v>
      </c>
      <c r="BG29" s="11"/>
      <c r="BI29" s="57" t="str">
        <f>X29</f>
        <v>Nama Jabatan</v>
      </c>
      <c r="BJ29" s="57">
        <f t="shared" ref="BJ29:BR29" si="0">Y29</f>
        <v>0</v>
      </c>
      <c r="BK29" s="57">
        <f t="shared" si="0"/>
        <v>0</v>
      </c>
      <c r="BL29" s="57">
        <f t="shared" si="0"/>
        <v>0</v>
      </c>
      <c r="BM29" s="57">
        <f t="shared" si="0"/>
        <v>0</v>
      </c>
      <c r="BN29" s="57">
        <f t="shared" si="0"/>
        <v>0</v>
      </c>
      <c r="BO29" s="57">
        <f t="shared" si="0"/>
        <v>0</v>
      </c>
      <c r="BP29" s="57">
        <f t="shared" si="0"/>
        <v>0</v>
      </c>
      <c r="BQ29" s="57">
        <f t="shared" si="0"/>
        <v>0</v>
      </c>
      <c r="BR29" s="57">
        <f t="shared" si="0"/>
        <v>0</v>
      </c>
      <c r="BS29" s="57" t="str">
        <f>AH29</f>
        <v>JC</v>
      </c>
      <c r="BV29" s="57" t="str">
        <f>AQ29</f>
        <v>Nama Jabatan</v>
      </c>
      <c r="BW29" s="57">
        <f t="shared" ref="BW29:CH29" si="1">AR29</f>
        <v>0</v>
      </c>
      <c r="BX29" s="57">
        <f t="shared" si="1"/>
        <v>0</v>
      </c>
      <c r="BY29" s="57">
        <f t="shared" si="1"/>
        <v>0</v>
      </c>
      <c r="BZ29" s="57">
        <f t="shared" si="1"/>
        <v>0</v>
      </c>
      <c r="CA29" s="57">
        <f t="shared" si="1"/>
        <v>0</v>
      </c>
      <c r="CB29" s="57">
        <f t="shared" si="1"/>
        <v>0</v>
      </c>
      <c r="CC29" s="57">
        <f t="shared" si="1"/>
        <v>0</v>
      </c>
      <c r="CD29" s="57">
        <f t="shared" si="1"/>
        <v>0</v>
      </c>
      <c r="CE29" s="57">
        <f t="shared" si="1"/>
        <v>0</v>
      </c>
      <c r="CF29" s="57">
        <f t="shared" si="1"/>
        <v>0</v>
      </c>
      <c r="CG29" s="57">
        <f t="shared" si="1"/>
        <v>0</v>
      </c>
      <c r="CH29" s="57" t="str">
        <f t="shared" si="1"/>
        <v>JC</v>
      </c>
    </row>
    <row r="30" spans="3:86" x14ac:dyDescent="0.2">
      <c r="C30" s="49"/>
      <c r="D30" s="98">
        <v>2</v>
      </c>
      <c r="E30" s="107" t="s">
        <v>2508</v>
      </c>
      <c r="F30" s="194"/>
      <c r="G30" s="194"/>
      <c r="H30" s="194"/>
      <c r="I30" s="194"/>
      <c r="J30" s="194"/>
      <c r="K30" s="194"/>
      <c r="L30" s="194"/>
      <c r="M30" s="195"/>
      <c r="N30" s="193"/>
      <c r="O30" s="118"/>
      <c r="P30" s="118"/>
      <c r="Q30" s="118">
        <f>O30-P30</f>
        <v>0</v>
      </c>
      <c r="R30" s="32"/>
      <c r="S30" s="2"/>
      <c r="T30" s="2"/>
      <c r="U30" s="3"/>
      <c r="V30" s="2"/>
      <c r="W30" s="98">
        <v>1</v>
      </c>
      <c r="X30" s="101" t="s">
        <v>1585</v>
      </c>
      <c r="Y30" s="102"/>
      <c r="Z30" s="102"/>
      <c r="AA30" s="102"/>
      <c r="AB30" s="102"/>
      <c r="AC30" s="102"/>
      <c r="AD30" s="102"/>
      <c r="AE30" s="102"/>
      <c r="AF30" s="102"/>
      <c r="AG30" s="103"/>
      <c r="AH30" s="118">
        <v>6</v>
      </c>
      <c r="AI30" s="189" t="e">
        <f>COUNTIFS(#REF!,X30,#REF!,$BI$27)</f>
        <v>#REF!</v>
      </c>
      <c r="AJ30" s="118"/>
      <c r="AK30" s="118" t="e">
        <f>AI30-AJ30</f>
        <v>#REF!</v>
      </c>
      <c r="AL30" s="55"/>
      <c r="AM30" s="61"/>
      <c r="AN30" s="84"/>
      <c r="AO30" s="24"/>
      <c r="AP30" s="98">
        <v>1</v>
      </c>
      <c r="AQ30" s="101" t="s">
        <v>1703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118">
        <v>6</v>
      </c>
      <c r="BD30" s="189" t="e">
        <f>COUNTIFS(#REF!,AQ30,#REF!,$BI$27)</f>
        <v>#REF!</v>
      </c>
      <c r="BE30" s="118"/>
      <c r="BF30" s="118" t="e">
        <f t="shared" ref="BF30:BF32" si="2">BD30-BE30</f>
        <v>#REF!</v>
      </c>
      <c r="BG30" s="11"/>
      <c r="BI30" s="398" t="e">
        <f>IF(X30="","",VLOOKUP(X30,'Konversi Jab'!$C$4:$G$512,2,FALSE))</f>
        <v>#N/A</v>
      </c>
      <c r="BJ30" s="398"/>
      <c r="BK30" s="398"/>
      <c r="BL30" s="398"/>
      <c r="BM30" s="398"/>
      <c r="BN30" s="398"/>
      <c r="BO30" s="398"/>
      <c r="BP30" s="398"/>
      <c r="BQ30" s="398"/>
      <c r="BR30" s="398"/>
      <c r="BS30" s="397" t="e">
        <f>IF(X30="","",VLOOKUP(X30,'Konversi Jab'!$C$4:$G$512,4,FALSE))</f>
        <v>#N/A</v>
      </c>
      <c r="BV30" s="398" t="e">
        <f>IF(AQ30="","",VLOOKUP(AQ30,'Konversi Jab'!$C$4:$G$512,2,FALSE))</f>
        <v>#N/A</v>
      </c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7" t="e">
        <f>IF(AQ30="","",VLOOKUP(AQ30,'Konversi Jab'!$C$4:$G$512,4,FALSE))</f>
        <v>#N/A</v>
      </c>
    </row>
    <row r="31" spans="3:86" ht="11" customHeight="1" x14ac:dyDescent="0.2">
      <c r="C31" s="49"/>
      <c r="D31" s="98">
        <v>3</v>
      </c>
      <c r="E31" s="107" t="s">
        <v>2509</v>
      </c>
      <c r="F31" s="194"/>
      <c r="G31" s="194"/>
      <c r="H31" s="194"/>
      <c r="I31" s="194"/>
      <c r="J31" s="194"/>
      <c r="K31" s="194"/>
      <c r="L31" s="194"/>
      <c r="M31" s="194"/>
      <c r="N31" s="193"/>
      <c r="O31" s="118"/>
      <c r="P31" s="118"/>
      <c r="Q31" s="118"/>
      <c r="R31" s="32"/>
      <c r="S31" s="2"/>
      <c r="T31" s="2"/>
      <c r="U31" s="3"/>
      <c r="V31" s="2"/>
      <c r="W31" s="100">
        <v>2</v>
      </c>
      <c r="X31" s="101" t="s">
        <v>1736</v>
      </c>
      <c r="Y31" s="102"/>
      <c r="Z31" s="102"/>
      <c r="AA31" s="102"/>
      <c r="AB31" s="102"/>
      <c r="AC31" s="102"/>
      <c r="AD31" s="102"/>
      <c r="AE31" s="102"/>
      <c r="AF31" s="102"/>
      <c r="AG31" s="103"/>
      <c r="AH31" s="118">
        <v>6</v>
      </c>
      <c r="AI31" s="189" t="e">
        <f>COUNTIFS(#REF!,X31,#REF!,$BI$27)</f>
        <v>#REF!</v>
      </c>
      <c r="AJ31" s="118"/>
      <c r="AK31" s="118" t="e">
        <f>AI31-AJ31</f>
        <v>#REF!</v>
      </c>
      <c r="AL31" s="55"/>
      <c r="AM31" s="61"/>
      <c r="AN31" s="84"/>
      <c r="AO31" s="24"/>
      <c r="AP31" s="100">
        <v>2</v>
      </c>
      <c r="AQ31" s="101" t="s">
        <v>1355</v>
      </c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118">
        <v>5</v>
      </c>
      <c r="BD31" s="189" t="e">
        <f>COUNTIFS(#REF!,AQ31,#REF!,$BI$27)</f>
        <v>#REF!</v>
      </c>
      <c r="BE31" s="118"/>
      <c r="BF31" s="118" t="e">
        <f t="shared" si="2"/>
        <v>#REF!</v>
      </c>
      <c r="BG31" s="11"/>
      <c r="BI31" s="398" t="e">
        <f>IF(X31="","",VLOOKUP(X31,'Konversi Jab'!$C$4:$G$512,2,FALSE))</f>
        <v>#N/A</v>
      </c>
      <c r="BJ31" s="398"/>
      <c r="BK31" s="398"/>
      <c r="BL31" s="398"/>
      <c r="BM31" s="398"/>
      <c r="BN31" s="398"/>
      <c r="BO31" s="398"/>
      <c r="BP31" s="398"/>
      <c r="BQ31" s="398"/>
      <c r="BR31" s="398"/>
      <c r="BS31" s="397" t="e">
        <f>IF(X31="","",VLOOKUP(X31,'Konversi Jab'!$C$4:$G$512,4,FALSE))</f>
        <v>#N/A</v>
      </c>
      <c r="BV31" s="398" t="str">
        <f>IF(AQ31="","",VLOOKUP(AQ31,'Konversi Jab'!$C$4:$G$512,2,FALSE))</f>
        <v>Pengadministrasi Akademik</v>
      </c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7">
        <f>IF(AQ31="","",VLOOKUP(AQ31,'Konversi Jab'!$C$4:$G$512,4,FALSE))</f>
        <v>5</v>
      </c>
    </row>
    <row r="32" spans="3:86" ht="11" customHeight="1" x14ac:dyDescent="0.2">
      <c r="C32" s="49"/>
      <c r="D32" s="98"/>
      <c r="E32" s="101" t="s">
        <v>1434</v>
      </c>
      <c r="F32" s="426" t="s">
        <v>2510</v>
      </c>
      <c r="G32" s="402"/>
      <c r="H32" s="402"/>
      <c r="I32" s="402"/>
      <c r="J32" s="402"/>
      <c r="K32" s="403"/>
      <c r="L32" s="403"/>
      <c r="M32" s="403"/>
      <c r="N32" s="401">
        <v>13</v>
      </c>
      <c r="O32" s="401">
        <v>11</v>
      </c>
      <c r="P32" s="401">
        <v>19</v>
      </c>
      <c r="Q32" s="401">
        <f t="shared" ref="Q32:Q45" si="3">O32-P32</f>
        <v>-8</v>
      </c>
      <c r="R32" s="32"/>
      <c r="S32" s="2"/>
      <c r="T32" s="2"/>
      <c r="U32" s="3"/>
      <c r="V32" s="2"/>
      <c r="W32" s="98">
        <v>3</v>
      </c>
      <c r="X32" s="101" t="s">
        <v>1616</v>
      </c>
      <c r="Y32" s="102"/>
      <c r="Z32" s="102"/>
      <c r="AA32" s="102"/>
      <c r="AB32" s="102"/>
      <c r="AC32" s="102"/>
      <c r="AD32" s="102"/>
      <c r="AE32" s="102"/>
      <c r="AF32" s="102"/>
      <c r="AG32" s="103"/>
      <c r="AH32" s="118">
        <v>5</v>
      </c>
      <c r="AI32" s="189" t="e">
        <f>COUNTIFS(#REF!,X32,#REF!,$BI$27)</f>
        <v>#REF!</v>
      </c>
      <c r="AJ32" s="118"/>
      <c r="AK32" s="118" t="e">
        <f>AI32-AJ32</f>
        <v>#REF!</v>
      </c>
      <c r="AL32" s="55"/>
      <c r="AM32" s="61"/>
      <c r="AN32" s="84"/>
      <c r="AO32" s="24"/>
      <c r="AP32" s="98">
        <v>3</v>
      </c>
      <c r="AQ32" s="101" t="s">
        <v>1649</v>
      </c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118">
        <v>5</v>
      </c>
      <c r="BD32" s="189" t="e">
        <f>COUNTIFS(#REF!,AQ32,#REF!,$BI$27)</f>
        <v>#REF!</v>
      </c>
      <c r="BE32" s="118"/>
      <c r="BF32" s="118" t="e">
        <f t="shared" si="2"/>
        <v>#REF!</v>
      </c>
      <c r="BG32" s="11"/>
      <c r="BI32" s="398" t="e">
        <f>IF(X32="","",VLOOKUP(X32,'Konversi Jab'!$C$4:$G$512,2,FALSE))</f>
        <v>#N/A</v>
      </c>
      <c r="BJ32" s="398"/>
      <c r="BK32" s="398"/>
      <c r="BL32" s="398"/>
      <c r="BM32" s="398"/>
      <c r="BN32" s="398"/>
      <c r="BO32" s="398"/>
      <c r="BP32" s="398"/>
      <c r="BQ32" s="398"/>
      <c r="BR32" s="398"/>
      <c r="BS32" s="397" t="e">
        <f>IF(X32="","",VLOOKUP(X32,'Konversi Jab'!$C$4:$G$512,4,FALSE))</f>
        <v>#N/A</v>
      </c>
      <c r="BV32" s="398" t="e">
        <f>IF(AQ32="","",VLOOKUP(AQ32,'Konversi Jab'!$C$4:$G$512,2,FALSE))</f>
        <v>#N/A</v>
      </c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7" t="e">
        <f>IF(AQ32="","",VLOOKUP(AQ32,'Konversi Jab'!$C$4:$G$512,4,FALSE))</f>
        <v>#N/A</v>
      </c>
    </row>
    <row r="33" spans="3:86" ht="11" customHeight="1" x14ac:dyDescent="0.2">
      <c r="C33" s="49"/>
      <c r="D33" s="98"/>
      <c r="E33" s="101" t="s">
        <v>1435</v>
      </c>
      <c r="F33" s="426" t="s">
        <v>2511</v>
      </c>
      <c r="G33" s="402"/>
      <c r="H33" s="402"/>
      <c r="I33" s="402"/>
      <c r="J33" s="402"/>
      <c r="K33" s="403"/>
      <c r="L33" s="403"/>
      <c r="M33" s="403"/>
      <c r="N33" s="401">
        <v>11</v>
      </c>
      <c r="O33" s="401">
        <v>72</v>
      </c>
      <c r="P33" s="401">
        <v>95</v>
      </c>
      <c r="Q33" s="401">
        <f t="shared" si="3"/>
        <v>-23</v>
      </c>
      <c r="R33" s="32"/>
      <c r="S33" s="2"/>
      <c r="T33" s="2"/>
      <c r="U33" s="3"/>
      <c r="V33" s="2"/>
      <c r="W33" s="56"/>
      <c r="X33" s="55"/>
      <c r="Y33" s="61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61"/>
      <c r="AM33" s="61"/>
      <c r="AN33" s="84"/>
      <c r="AO33" s="24"/>
      <c r="AP33" s="360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359"/>
      <c r="BD33" s="361"/>
      <c r="BE33" s="361"/>
      <c r="BF33" s="359"/>
      <c r="BG33" s="11"/>
      <c r="BH33" s="59"/>
      <c r="BI33" s="398" t="str">
        <f>IF(X33="","",VLOOKUP(X33,'Konversi Jab'!$C$4:$G$512,2,FALSE))</f>
        <v/>
      </c>
      <c r="BJ33" s="398"/>
      <c r="BK33" s="398"/>
      <c r="BL33" s="398"/>
      <c r="BM33" s="398"/>
      <c r="BN33" s="398"/>
      <c r="BO33" s="398"/>
      <c r="BP33" s="398"/>
      <c r="BQ33" s="398"/>
      <c r="BR33" s="398"/>
      <c r="BS33" s="397" t="str">
        <f>IF(X33="","",VLOOKUP(X33,'Konversi Jab'!$C$4:$G$512,4,FALSE))</f>
        <v/>
      </c>
      <c r="BV33" s="398" t="str">
        <f>IF(AQ33="","",VLOOKUP(AQ33,'Konversi Jab'!$C$4:$G$512,2,FALSE))</f>
        <v/>
      </c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7" t="str">
        <f>IF(AQ33="","",VLOOKUP(AQ33,'Konversi Jab'!$C$4:$G$512,4,FALSE))</f>
        <v/>
      </c>
    </row>
    <row r="34" spans="3:86" ht="11" customHeight="1" x14ac:dyDescent="0.2">
      <c r="C34" s="49"/>
      <c r="D34" s="98"/>
      <c r="E34" s="101" t="s">
        <v>1436</v>
      </c>
      <c r="F34" s="426" t="s">
        <v>2512</v>
      </c>
      <c r="G34" s="402"/>
      <c r="H34" s="402"/>
      <c r="I34" s="402"/>
      <c r="J34" s="402"/>
      <c r="K34" s="403"/>
      <c r="L34" s="403"/>
      <c r="M34" s="403"/>
      <c r="N34" s="401">
        <v>9</v>
      </c>
      <c r="O34" s="401">
        <v>61</v>
      </c>
      <c r="P34" s="401">
        <v>57</v>
      </c>
      <c r="Q34" s="401">
        <f t="shared" si="3"/>
        <v>4</v>
      </c>
      <c r="R34" s="32"/>
      <c r="S34" s="2"/>
      <c r="T34" s="11"/>
      <c r="U34" s="9"/>
      <c r="V34" s="11"/>
      <c r="W34" s="10"/>
      <c r="X34" s="11"/>
      <c r="Y34" s="11"/>
      <c r="Z34" s="11"/>
      <c r="AA34" s="12"/>
      <c r="AB34" s="22"/>
      <c r="AC34" s="11"/>
      <c r="AD34" s="11"/>
      <c r="AE34" s="10"/>
      <c r="AF34" s="11"/>
      <c r="AG34" s="11"/>
      <c r="AH34" s="11"/>
      <c r="AI34" s="11"/>
      <c r="AJ34" s="12"/>
      <c r="AK34" s="12"/>
      <c r="AL34" s="12"/>
      <c r="AM34" s="12"/>
      <c r="AN34" s="9"/>
      <c r="AO34" s="11"/>
      <c r="AP34" s="10"/>
      <c r="AQ34" s="11"/>
      <c r="AR34" s="10"/>
      <c r="AS34" s="10"/>
      <c r="AT34" s="11"/>
      <c r="AU34" s="11"/>
      <c r="AV34" s="11"/>
      <c r="AW34" s="11"/>
      <c r="AX34" s="11"/>
      <c r="AY34" s="11"/>
      <c r="AZ34" s="59"/>
      <c r="BA34" s="59"/>
      <c r="BB34" s="2"/>
      <c r="BC34" s="2"/>
      <c r="BD34" s="11"/>
      <c r="BE34" s="11"/>
      <c r="BF34" s="11"/>
      <c r="BG34" s="10"/>
      <c r="BH34" s="59"/>
      <c r="BI34" s="398" t="str">
        <f>IF(X34="","",VLOOKUP(X34,'Konversi Jab'!$C$4:$G$512,2,FALSE))</f>
        <v/>
      </c>
      <c r="BJ34" s="398"/>
      <c r="BK34" s="398"/>
      <c r="BL34" s="398"/>
      <c r="BM34" s="398"/>
      <c r="BN34" s="398"/>
      <c r="BO34" s="398"/>
      <c r="BP34" s="398"/>
      <c r="BQ34" s="398"/>
      <c r="BR34" s="398"/>
      <c r="BS34" s="397" t="str">
        <f>IF(X34="","",VLOOKUP(X34,'Konversi Jab'!$C$4:$G$512,4,FALSE))</f>
        <v/>
      </c>
      <c r="BV34" s="398" t="str">
        <f>IF(AQ34="","",VLOOKUP(AQ34,'Konversi Jab'!$C$4:$G$512,2,FALSE))</f>
        <v/>
      </c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7" t="str">
        <f>IF(AQ34="","",VLOOKUP(AQ34,'Konversi Jab'!$C$4:$G$512,4,FALSE))</f>
        <v/>
      </c>
    </row>
    <row r="35" spans="3:86" ht="11" customHeight="1" thickBot="1" x14ac:dyDescent="0.25">
      <c r="C35" s="49"/>
      <c r="D35" s="98"/>
      <c r="E35" s="101" t="s">
        <v>1437</v>
      </c>
      <c r="F35" s="426" t="s">
        <v>2513</v>
      </c>
      <c r="G35" s="402"/>
      <c r="H35" s="402"/>
      <c r="I35" s="402"/>
      <c r="J35" s="402"/>
      <c r="K35" s="403"/>
      <c r="L35" s="403"/>
      <c r="M35" s="403"/>
      <c r="N35" s="401">
        <v>7</v>
      </c>
      <c r="O35" s="401">
        <v>39</v>
      </c>
      <c r="P35" s="401">
        <v>19</v>
      </c>
      <c r="Q35" s="401">
        <f t="shared" si="3"/>
        <v>20</v>
      </c>
      <c r="R35" s="32"/>
      <c r="S35" s="2"/>
      <c r="T35" s="11"/>
      <c r="U35" s="9"/>
      <c r="V35" s="11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71"/>
      <c r="AP35" s="10"/>
      <c r="AQ35" s="11"/>
      <c r="AR35" s="11"/>
      <c r="AS35" s="11"/>
      <c r="AT35" s="11"/>
      <c r="AU35" s="12"/>
      <c r="AV35" s="11"/>
      <c r="AW35" s="12"/>
      <c r="AX35" s="10"/>
      <c r="AY35" s="11"/>
      <c r="AZ35" s="11"/>
      <c r="BA35" s="2"/>
      <c r="BG35" s="11"/>
      <c r="BI35" s="398" t="str">
        <f>IF(X35="","",VLOOKUP(X35,'Konversi Jab'!$C$4:$G$512,2,FALSE))</f>
        <v/>
      </c>
      <c r="BJ35" s="398"/>
      <c r="BK35" s="398"/>
      <c r="BL35" s="398"/>
      <c r="BM35" s="398"/>
      <c r="BN35" s="398"/>
      <c r="BO35" s="398"/>
      <c r="BP35" s="398"/>
      <c r="BQ35" s="398"/>
      <c r="BR35" s="398"/>
      <c r="BS35" s="397" t="str">
        <f>IF(X35="","",VLOOKUP(X35,'Konversi Jab'!$C$4:$G$512,4,FALSE))</f>
        <v/>
      </c>
      <c r="BV35" s="398" t="str">
        <f>IF(AQ35="","",VLOOKUP(AQ35,'Konversi Jab'!$C$4:$G$512,2,FALSE))</f>
        <v/>
      </c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7" t="str">
        <f>IF(AQ35="","",VLOOKUP(AQ35,'Konversi Jab'!$C$4:$G$512,4,FALSE))</f>
        <v/>
      </c>
    </row>
    <row r="36" spans="3:86" ht="11" customHeight="1" thickBot="1" x14ac:dyDescent="0.25">
      <c r="C36" s="49"/>
      <c r="D36" s="98"/>
      <c r="E36" s="101" t="s">
        <v>2517</v>
      </c>
      <c r="F36" s="112" t="s">
        <v>2518</v>
      </c>
      <c r="G36" s="112"/>
      <c r="H36" s="112"/>
      <c r="I36" s="112"/>
      <c r="J36" s="112"/>
      <c r="K36" s="108"/>
      <c r="L36" s="108"/>
      <c r="M36" s="108"/>
      <c r="N36" s="118">
        <v>6</v>
      </c>
      <c r="O36" s="118">
        <v>7</v>
      </c>
      <c r="P36" s="118">
        <v>40</v>
      </c>
      <c r="Q36" s="118">
        <f t="shared" si="3"/>
        <v>-33</v>
      </c>
      <c r="R36" s="32"/>
      <c r="S36" s="2"/>
      <c r="T36" s="11"/>
      <c r="U36" s="4"/>
      <c r="V36" s="41"/>
      <c r="W36" s="471" t="s">
        <v>80</v>
      </c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3"/>
      <c r="AL36" s="2"/>
      <c r="AM36" s="11"/>
      <c r="AN36" s="51"/>
      <c r="AO36" s="52"/>
      <c r="AP36" s="471" t="s">
        <v>81</v>
      </c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3"/>
      <c r="BG36" s="2"/>
      <c r="BI36" s="398" t="str">
        <f>IF(X36="","",VLOOKUP(X36,'Konversi Jab'!$C$4:$G$512,2,FALSE))</f>
        <v/>
      </c>
      <c r="BJ36" s="398"/>
      <c r="BK36" s="398"/>
      <c r="BL36" s="398"/>
      <c r="BM36" s="398"/>
      <c r="BN36" s="398"/>
      <c r="BO36" s="398"/>
      <c r="BP36" s="398"/>
      <c r="BQ36" s="398"/>
      <c r="BR36" s="398"/>
      <c r="BS36" s="397" t="str">
        <f>IF(X36="","",VLOOKUP(X36,'Konversi Jab'!$C$4:$G$512,4,FALSE))</f>
        <v/>
      </c>
      <c r="BV36" s="398" t="str">
        <f>IF(AQ36="","",VLOOKUP(AQ36,'Konversi Jab'!$C$4:$G$512,2,FALSE))</f>
        <v/>
      </c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7" t="str">
        <f>IF(AQ36="","",VLOOKUP(AQ36,'Konversi Jab'!$C$4:$G$512,4,FALSE))</f>
        <v/>
      </c>
    </row>
    <row r="37" spans="3:86" ht="11" customHeight="1" thickBot="1" x14ac:dyDescent="0.25">
      <c r="C37" s="49"/>
      <c r="D37" s="98">
        <v>4</v>
      </c>
      <c r="E37" s="101" t="s">
        <v>2514</v>
      </c>
      <c r="F37" s="112"/>
      <c r="G37" s="112"/>
      <c r="H37" s="112"/>
      <c r="I37" s="112"/>
      <c r="J37" s="112"/>
      <c r="K37" s="108"/>
      <c r="L37" s="108"/>
      <c r="M37" s="108"/>
      <c r="N37" s="118"/>
      <c r="O37" s="118"/>
      <c r="P37" s="118"/>
      <c r="Q37" s="118">
        <f t="shared" si="3"/>
        <v>0</v>
      </c>
      <c r="R37" s="32"/>
      <c r="S37" s="2"/>
      <c r="T37" s="11"/>
      <c r="U37" s="2"/>
      <c r="V37" s="2"/>
      <c r="W37" s="474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6"/>
      <c r="AL37" s="2"/>
      <c r="AM37" s="11"/>
      <c r="AN37" s="11"/>
      <c r="AO37" s="23"/>
      <c r="AP37" s="474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6"/>
      <c r="BG37" s="1"/>
      <c r="BI37" s="398" t="str">
        <f>IF(X37="","",VLOOKUP(X37,'Konversi Jab'!$C$4:$G$512,2,FALSE))</f>
        <v/>
      </c>
      <c r="BJ37" s="398"/>
      <c r="BK37" s="398"/>
      <c r="BL37" s="398"/>
      <c r="BM37" s="398"/>
      <c r="BN37" s="398"/>
      <c r="BO37" s="398"/>
      <c r="BP37" s="398"/>
      <c r="BQ37" s="398"/>
      <c r="BR37" s="398"/>
      <c r="BS37" s="397" t="str">
        <f>IF(X37="","",VLOOKUP(X37,'Konversi Jab'!$C$4:$G$512,4,FALSE))</f>
        <v/>
      </c>
      <c r="BV37" s="398" t="str">
        <f>IF(AQ37="","",VLOOKUP(AQ37,'Konversi Jab'!$C$4:$G$512,2,FALSE))</f>
        <v/>
      </c>
      <c r="BW37" s="398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7" t="str">
        <f>IF(AQ37="","",VLOOKUP(AQ37,'Konversi Jab'!$C$4:$G$512,4,FALSE))</f>
        <v/>
      </c>
    </row>
    <row r="38" spans="3:86" ht="11" customHeight="1" thickBot="1" x14ac:dyDescent="0.25">
      <c r="C38" s="49"/>
      <c r="D38" s="98">
        <v>5</v>
      </c>
      <c r="E38" s="101" t="s">
        <v>2515</v>
      </c>
      <c r="F38" s="112"/>
      <c r="G38" s="112"/>
      <c r="H38" s="112"/>
      <c r="I38" s="112"/>
      <c r="J38" s="112"/>
      <c r="K38" s="108"/>
      <c r="L38" s="108"/>
      <c r="M38" s="108"/>
      <c r="N38" s="118"/>
      <c r="O38" s="118"/>
      <c r="P38" s="118"/>
      <c r="Q38" s="118">
        <f t="shared" si="3"/>
        <v>0</v>
      </c>
      <c r="R38" s="32"/>
      <c r="S38" s="2"/>
      <c r="T38" s="11"/>
      <c r="U38" s="2"/>
      <c r="V38" s="2"/>
      <c r="W38" s="467" t="s">
        <v>1387</v>
      </c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9"/>
      <c r="AL38" s="2"/>
      <c r="AM38" s="11"/>
      <c r="AN38" s="11"/>
      <c r="AO38" s="23"/>
      <c r="AP38" s="467" t="s">
        <v>1387</v>
      </c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9"/>
      <c r="BG38" s="1"/>
      <c r="BI38" s="398" t="str">
        <f>IF(X38="","",VLOOKUP(X38,'Konversi Jab'!$C$4:$G$512,2,FALSE))</f>
        <v/>
      </c>
      <c r="BJ38" s="398"/>
      <c r="BK38" s="398"/>
      <c r="BL38" s="398"/>
      <c r="BM38" s="398"/>
      <c r="BN38" s="398"/>
      <c r="BO38" s="398"/>
      <c r="BP38" s="398"/>
      <c r="BQ38" s="398"/>
      <c r="BR38" s="398"/>
      <c r="BS38" s="397" t="str">
        <f>IF(X38="","",VLOOKUP(X38,'Konversi Jab'!$C$4:$G$512,4,FALSE))</f>
        <v/>
      </c>
      <c r="BV38" s="398" t="str">
        <f>IF(AQ38="","",VLOOKUP(AQ38,'Konversi Jab'!$C$4:$G$512,2,FALSE))</f>
        <v/>
      </c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7" t="str">
        <f>IF(AQ38="","",VLOOKUP(AQ38,'Konversi Jab'!$C$4:$G$512,4,FALSE))</f>
        <v/>
      </c>
    </row>
    <row r="39" spans="3:86" ht="11" customHeight="1" x14ac:dyDescent="0.2">
      <c r="C39" s="49"/>
      <c r="D39" s="98">
        <v>6</v>
      </c>
      <c r="E39" s="427" t="s">
        <v>2137</v>
      </c>
      <c r="F39" s="402"/>
      <c r="G39" s="402"/>
      <c r="H39" s="402"/>
      <c r="I39" s="402"/>
      <c r="J39" s="402"/>
      <c r="K39" s="403"/>
      <c r="L39" s="403"/>
      <c r="M39" s="403"/>
      <c r="N39" s="401">
        <v>11</v>
      </c>
      <c r="O39" s="189" t="e">
        <f>COUNTIFS(#REF!,E39,#REF!,$BI$27)</f>
        <v>#REF!</v>
      </c>
      <c r="P39" s="401"/>
      <c r="Q39" s="401" t="e">
        <f t="shared" si="3"/>
        <v>#REF!</v>
      </c>
      <c r="R39" s="32"/>
      <c r="S39" s="2"/>
      <c r="T39" s="1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0"/>
      <c r="AN39" s="10"/>
      <c r="AO39" s="23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I39" s="398" t="str">
        <f>IF(X39="","",VLOOKUP(X39,'Konversi Jab'!$C$4:$G$512,2,FALSE))</f>
        <v/>
      </c>
      <c r="BJ39" s="398"/>
      <c r="BK39" s="398"/>
      <c r="BL39" s="398"/>
      <c r="BM39" s="398"/>
      <c r="BN39" s="398"/>
      <c r="BO39" s="398"/>
      <c r="BP39" s="398"/>
      <c r="BQ39" s="398"/>
      <c r="BR39" s="398"/>
      <c r="BS39" s="397" t="str">
        <f>IF(X39="","",VLOOKUP(X39,'Konversi Jab'!$C$4:$G$512,4,FALSE))</f>
        <v/>
      </c>
      <c r="BV39" s="398" t="str">
        <f>IF(AQ39="","",VLOOKUP(AQ39,'Konversi Jab'!$C$4:$G$512,2,FALSE))</f>
        <v/>
      </c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7" t="str">
        <f>IF(AQ39="","",VLOOKUP(AQ39,'Konversi Jab'!$C$4:$G$512,4,FALSE))</f>
        <v/>
      </c>
    </row>
    <row r="40" spans="3:86" ht="11" customHeight="1" x14ac:dyDescent="0.2">
      <c r="C40" s="49"/>
      <c r="D40" s="98">
        <v>7</v>
      </c>
      <c r="E40" s="427" t="s">
        <v>495</v>
      </c>
      <c r="F40" s="428"/>
      <c r="G40" s="428"/>
      <c r="H40" s="428"/>
      <c r="I40" s="428"/>
      <c r="J40" s="428"/>
      <c r="K40" s="428"/>
      <c r="L40" s="428"/>
      <c r="M40" s="429"/>
      <c r="N40" s="430">
        <v>9</v>
      </c>
      <c r="O40" s="189" t="e">
        <f>COUNTIFS(#REF!,E40,#REF!,$BI$27)</f>
        <v>#REF!</v>
      </c>
      <c r="P40" s="401"/>
      <c r="Q40" s="401" t="e">
        <f t="shared" si="3"/>
        <v>#REF!</v>
      </c>
      <c r="R40" s="32"/>
      <c r="S40" s="2"/>
      <c r="T40" s="12"/>
      <c r="U40" s="2"/>
      <c r="V40" s="2"/>
      <c r="W40" s="100" t="s">
        <v>95</v>
      </c>
      <c r="X40" s="101" t="s">
        <v>94</v>
      </c>
      <c r="Y40" s="113"/>
      <c r="Z40" s="102"/>
      <c r="AA40" s="102"/>
      <c r="AB40" s="102"/>
      <c r="AC40" s="102"/>
      <c r="AD40" s="102"/>
      <c r="AE40" s="102"/>
      <c r="AF40" s="102"/>
      <c r="AG40" s="103"/>
      <c r="AH40" s="99" t="s">
        <v>125</v>
      </c>
      <c r="AI40" s="99" t="s">
        <v>10</v>
      </c>
      <c r="AJ40" s="99" t="s">
        <v>126</v>
      </c>
      <c r="AK40" s="106" t="s">
        <v>127</v>
      </c>
      <c r="AL40" s="12"/>
      <c r="AM40" s="10"/>
      <c r="AN40" s="10"/>
      <c r="AO40" s="23"/>
      <c r="AP40" s="100" t="s">
        <v>95</v>
      </c>
      <c r="AQ40" s="101" t="s">
        <v>94</v>
      </c>
      <c r="AR40" s="113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99" t="s">
        <v>125</v>
      </c>
      <c r="BD40" s="99" t="s">
        <v>10</v>
      </c>
      <c r="BE40" s="99" t="s">
        <v>126</v>
      </c>
      <c r="BF40" s="106" t="s">
        <v>127</v>
      </c>
      <c r="BG40" s="11"/>
      <c r="BI40" s="398" t="e">
        <f>IF(X40="","",VLOOKUP(X40,'Konversi Jab'!$C$4:$G$512,2,FALSE))</f>
        <v>#N/A</v>
      </c>
      <c r="BJ40" s="398"/>
      <c r="BK40" s="398"/>
      <c r="BL40" s="398"/>
      <c r="BM40" s="398"/>
      <c r="BN40" s="398"/>
      <c r="BO40" s="398"/>
      <c r="BP40" s="398"/>
      <c r="BQ40" s="398"/>
      <c r="BR40" s="398"/>
      <c r="BS40" s="397" t="e">
        <f>IF(X40="","",VLOOKUP(X40,'Konversi Jab'!$C$4:$G$512,4,FALSE))</f>
        <v>#N/A</v>
      </c>
      <c r="BV40" s="398" t="e">
        <f>IF(AQ40="","",VLOOKUP(AQ40,'Konversi Jab'!$C$4:$G$512,2,FALSE))</f>
        <v>#N/A</v>
      </c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7" t="e">
        <f>IF(AQ40="","",VLOOKUP(AQ40,'Konversi Jab'!$C$4:$G$512,4,FALSE))</f>
        <v>#N/A</v>
      </c>
    </row>
    <row r="41" spans="3:86" ht="11" customHeight="1" x14ac:dyDescent="0.2">
      <c r="C41" s="49"/>
      <c r="D41" s="98">
        <v>8</v>
      </c>
      <c r="E41" s="427" t="s">
        <v>2138</v>
      </c>
      <c r="F41" s="428"/>
      <c r="G41" s="428"/>
      <c r="H41" s="428"/>
      <c r="I41" s="428"/>
      <c r="J41" s="428"/>
      <c r="K41" s="428"/>
      <c r="L41" s="428"/>
      <c r="M41" s="428"/>
      <c r="N41" s="430">
        <v>8</v>
      </c>
      <c r="O41" s="189" t="e">
        <f>COUNTIFS(#REF!,E41,#REF!,$BI$27)</f>
        <v>#REF!</v>
      </c>
      <c r="P41" s="401"/>
      <c r="Q41" s="401" t="e">
        <f t="shared" si="3"/>
        <v>#REF!</v>
      </c>
      <c r="R41" s="32"/>
      <c r="S41" s="2"/>
      <c r="U41" s="2"/>
      <c r="V41" s="2"/>
      <c r="W41" s="98">
        <v>1</v>
      </c>
      <c r="X41" s="101" t="s">
        <v>0</v>
      </c>
      <c r="Y41" s="102"/>
      <c r="Z41" s="102"/>
      <c r="AA41" s="102"/>
      <c r="AB41" s="102"/>
      <c r="AC41" s="102"/>
      <c r="AD41" s="102"/>
      <c r="AE41" s="102"/>
      <c r="AF41" s="102"/>
      <c r="AG41" s="103"/>
      <c r="AH41" s="118">
        <v>5</v>
      </c>
      <c r="AI41" s="189" t="e">
        <f>COUNTIFS(#REF!,X41,#REF!,$BI$27)</f>
        <v>#REF!</v>
      </c>
      <c r="AJ41" s="118"/>
      <c r="AK41" s="118" t="e">
        <f t="shared" ref="AK41:AK47" si="4">AI41-AJ41</f>
        <v>#REF!</v>
      </c>
      <c r="AL41" s="12"/>
      <c r="AP41" s="98">
        <v>1</v>
      </c>
      <c r="AQ41" s="101" t="s">
        <v>18</v>
      </c>
      <c r="AR41" s="102"/>
      <c r="AS41" s="102"/>
      <c r="AT41" s="102"/>
      <c r="AU41" s="102"/>
      <c r="AV41" s="102"/>
      <c r="AW41" s="102"/>
      <c r="AX41" s="102"/>
      <c r="AY41" s="102"/>
      <c r="AZ41" s="102"/>
      <c r="BA41" s="115"/>
      <c r="BB41" s="116"/>
      <c r="BC41" s="118">
        <v>5</v>
      </c>
      <c r="BD41" s="189" t="e">
        <f>COUNTIFS(#REF!,AQ41,#REF!,$BI$27)</f>
        <v>#REF!</v>
      </c>
      <c r="BE41" s="118"/>
      <c r="BF41" s="118" t="e">
        <f>BD41-BE41</f>
        <v>#REF!</v>
      </c>
      <c r="BG41" s="2"/>
      <c r="BI41" s="398" t="str">
        <f>IF(X41="","",VLOOKUP(X41,'Konversi Jab'!$C$4:$G$512,2,FALSE))</f>
        <v>Pengadministrasi Umum</v>
      </c>
      <c r="BJ41" s="398"/>
      <c r="BK41" s="398"/>
      <c r="BL41" s="398"/>
      <c r="BM41" s="398"/>
      <c r="BN41" s="398"/>
      <c r="BO41" s="398"/>
      <c r="BP41" s="398"/>
      <c r="BQ41" s="398"/>
      <c r="BR41" s="398"/>
      <c r="BS41" s="397">
        <f>IF(X41="","",VLOOKUP(X41,'Konversi Jab'!$C$4:$G$512,4,FALSE))</f>
        <v>5</v>
      </c>
      <c r="BV41" s="398" t="str">
        <f>IF(AQ41="","",VLOOKUP(AQ41,'Konversi Jab'!$C$4:$G$512,2,FALSE))</f>
        <v>Pengadministrasi Kemahasiswaan dan Alumni</v>
      </c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7">
        <f>IF(AQ41="","",VLOOKUP(AQ41,'Konversi Jab'!$C$4:$G$512,4,FALSE))</f>
        <v>5</v>
      </c>
    </row>
    <row r="42" spans="3:86" ht="11" customHeight="1" x14ac:dyDescent="0.2">
      <c r="C42" s="49"/>
      <c r="D42" s="98">
        <v>9</v>
      </c>
      <c r="E42" s="431" t="s">
        <v>496</v>
      </c>
      <c r="F42" s="402"/>
      <c r="G42" s="402"/>
      <c r="H42" s="402"/>
      <c r="I42" s="402"/>
      <c r="J42" s="402"/>
      <c r="K42" s="403"/>
      <c r="L42" s="403"/>
      <c r="M42" s="403"/>
      <c r="N42" s="401">
        <v>8</v>
      </c>
      <c r="O42" s="189" t="e">
        <f>COUNTIFS(#REF!,E42,#REF!,$BI$27)</f>
        <v>#REF!</v>
      </c>
      <c r="P42" s="401"/>
      <c r="Q42" s="401" t="e">
        <f t="shared" si="3"/>
        <v>#REF!</v>
      </c>
      <c r="R42" s="32"/>
      <c r="S42" s="2"/>
      <c r="U42" s="2"/>
      <c r="V42" s="2"/>
      <c r="W42" s="100">
        <v>2</v>
      </c>
      <c r="X42" s="101" t="s">
        <v>2003</v>
      </c>
      <c r="Y42" s="102"/>
      <c r="Z42" s="102"/>
      <c r="AA42" s="102"/>
      <c r="AB42" s="102"/>
      <c r="AC42" s="102"/>
      <c r="AD42" s="102"/>
      <c r="AE42" s="102"/>
      <c r="AF42" s="102"/>
      <c r="AG42" s="103"/>
      <c r="AH42" s="118">
        <v>5</v>
      </c>
      <c r="AI42" s="189" t="e">
        <f>COUNTIFS(#REF!,X42,#REF!,$BI$27)</f>
        <v>#REF!</v>
      </c>
      <c r="AJ42" s="118"/>
      <c r="AK42" s="118" t="e">
        <f t="shared" si="4"/>
        <v>#REF!</v>
      </c>
      <c r="AL42" s="12"/>
      <c r="AP42" s="43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G42" s="2"/>
      <c r="BI42" s="398" t="e">
        <f>IF(X42="","",VLOOKUP(X42,'Konversi Jab'!$C$4:$G$512,2,FALSE))</f>
        <v>#N/A</v>
      </c>
      <c r="BJ42" s="398"/>
      <c r="BK42" s="398"/>
      <c r="BL42" s="398"/>
      <c r="BM42" s="398"/>
      <c r="BN42" s="398"/>
      <c r="BO42" s="398"/>
      <c r="BP42" s="398"/>
      <c r="BQ42" s="398"/>
      <c r="BR42" s="398"/>
      <c r="BS42" s="397" t="e">
        <f>IF(X42="","",VLOOKUP(X42,'Konversi Jab'!$C$4:$G$512,4,FALSE))</f>
        <v>#N/A</v>
      </c>
      <c r="BV42" s="398" t="str">
        <f>IF(AQ42="","",VLOOKUP(AQ42,'Konversi Jab'!$C$4:$G$512,2,FALSE))</f>
        <v/>
      </c>
      <c r="BW42" s="398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7" t="str">
        <f>IF(AQ42="","",VLOOKUP(AQ42,'Konversi Jab'!$C$4:$G$512,4,FALSE))</f>
        <v/>
      </c>
    </row>
    <row r="43" spans="3:86" ht="11" customHeight="1" x14ac:dyDescent="0.2">
      <c r="C43" s="50"/>
      <c r="D43" s="98">
        <v>10</v>
      </c>
      <c r="E43" s="431" t="s">
        <v>498</v>
      </c>
      <c r="F43" s="402"/>
      <c r="G43" s="402"/>
      <c r="H43" s="402"/>
      <c r="I43" s="402"/>
      <c r="J43" s="402"/>
      <c r="K43" s="403"/>
      <c r="L43" s="403"/>
      <c r="M43" s="403"/>
      <c r="N43" s="401">
        <v>7</v>
      </c>
      <c r="O43" s="189" t="e">
        <f>COUNTIFS(#REF!,E43,#REF!,$BI$27)</f>
        <v>#REF!</v>
      </c>
      <c r="P43" s="401"/>
      <c r="Q43" s="401" t="e">
        <f t="shared" si="3"/>
        <v>#REF!</v>
      </c>
      <c r="R43" s="32"/>
      <c r="S43" s="2"/>
      <c r="U43" s="2"/>
      <c r="V43" s="2"/>
      <c r="W43" s="98">
        <v>3</v>
      </c>
      <c r="X43" s="101" t="s">
        <v>101</v>
      </c>
      <c r="Y43" s="102"/>
      <c r="Z43" s="102"/>
      <c r="AA43" s="102"/>
      <c r="AB43" s="102"/>
      <c r="AC43" s="102"/>
      <c r="AD43" s="102"/>
      <c r="AE43" s="102"/>
      <c r="AF43" s="102"/>
      <c r="AG43" s="103"/>
      <c r="AH43" s="118">
        <v>5</v>
      </c>
      <c r="AI43" s="189" t="e">
        <f>COUNTIFS(#REF!,X43,#REF!,$BI$27)</f>
        <v>#REF!</v>
      </c>
      <c r="AJ43" s="118"/>
      <c r="AK43" s="118" t="e">
        <f t="shared" si="4"/>
        <v>#REF!</v>
      </c>
      <c r="AL43" s="2"/>
      <c r="AP43" s="11"/>
      <c r="AQ43" s="11"/>
      <c r="AR43" s="11"/>
      <c r="AS43" s="11"/>
      <c r="AT43" s="11"/>
      <c r="AV43" s="11"/>
      <c r="AX43" s="11"/>
      <c r="AY43" s="11"/>
      <c r="AZ43" s="11"/>
      <c r="BB43" s="11"/>
      <c r="BC43" s="11"/>
      <c r="BD43" s="11"/>
      <c r="BE43" s="2"/>
      <c r="BG43" s="2"/>
      <c r="BI43" s="398" t="str">
        <f>IF(X43="","",VLOOKUP(X43,'Konversi Jab'!$C$4:$G$512,2,FALSE))</f>
        <v>Pengadministrasi Persuratan</v>
      </c>
      <c r="BJ43" s="398"/>
      <c r="BK43" s="398"/>
      <c r="BL43" s="398"/>
      <c r="BM43" s="398"/>
      <c r="BN43" s="398"/>
      <c r="BO43" s="398"/>
      <c r="BP43" s="398"/>
      <c r="BQ43" s="398"/>
      <c r="BR43" s="398"/>
      <c r="BS43" s="397">
        <f>IF(X43="","",VLOOKUP(X43,'Konversi Jab'!$C$4:$G$512,4,FALSE))</f>
        <v>5</v>
      </c>
      <c r="BV43" s="398" t="str">
        <f>IF(AQ43="","",VLOOKUP(AQ43,'Konversi Jab'!$C$4:$G$512,2,FALSE))</f>
        <v/>
      </c>
      <c r="BW43" s="398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7" t="str">
        <f>IF(AQ43="","",VLOOKUP(AQ43,'Konversi Jab'!$C$4:$G$512,4,FALSE))</f>
        <v/>
      </c>
    </row>
    <row r="44" spans="3:86" ht="11" customHeight="1" x14ac:dyDescent="0.2">
      <c r="C44" s="50"/>
      <c r="D44" s="98">
        <v>11</v>
      </c>
      <c r="E44" s="431" t="s">
        <v>499</v>
      </c>
      <c r="F44" s="402"/>
      <c r="G44" s="402"/>
      <c r="H44" s="402"/>
      <c r="I44" s="402"/>
      <c r="J44" s="402"/>
      <c r="K44" s="403"/>
      <c r="L44" s="403"/>
      <c r="M44" s="403"/>
      <c r="N44" s="401">
        <v>6</v>
      </c>
      <c r="O44" s="189" t="e">
        <f>COUNTIFS(#REF!,E44,#REF!,$BI$27)</f>
        <v>#REF!</v>
      </c>
      <c r="P44" s="401"/>
      <c r="Q44" s="401" t="e">
        <f t="shared" si="3"/>
        <v>#REF!</v>
      </c>
      <c r="R44" s="32"/>
      <c r="S44" s="2"/>
      <c r="U44" s="2"/>
      <c r="V44" s="2"/>
      <c r="W44" s="100">
        <v>4</v>
      </c>
      <c r="X44" s="101" t="s">
        <v>1610</v>
      </c>
      <c r="Y44" s="102"/>
      <c r="Z44" s="102"/>
      <c r="AA44" s="102"/>
      <c r="AB44" s="102"/>
      <c r="AC44" s="102"/>
      <c r="AD44" s="102"/>
      <c r="AE44" s="102"/>
      <c r="AF44" s="102"/>
      <c r="AG44" s="103"/>
      <c r="AH44" s="118">
        <v>5</v>
      </c>
      <c r="AI44" s="189" t="e">
        <f>COUNTIFS(#REF!,X44,#REF!,$BI$27)</f>
        <v>#REF!</v>
      </c>
      <c r="AJ44" s="118"/>
      <c r="AK44" s="118" t="e">
        <f t="shared" si="4"/>
        <v>#REF!</v>
      </c>
      <c r="AL44" s="11"/>
      <c r="AP44" s="11"/>
      <c r="AQ44" s="11"/>
      <c r="AS44" s="11"/>
      <c r="AT44" s="11"/>
      <c r="AU44" s="11"/>
      <c r="AW44" s="11"/>
      <c r="AX44" s="11"/>
      <c r="AY44" s="11"/>
      <c r="AZ44" s="11"/>
      <c r="BA44" s="11"/>
      <c r="BG44" s="2"/>
      <c r="BI44" s="398" t="e">
        <f>IF(X44="","",VLOOKUP(X44,'Konversi Jab'!$C$4:$G$512,2,FALSE))</f>
        <v>#N/A</v>
      </c>
      <c r="BJ44" s="398"/>
      <c r="BK44" s="398"/>
      <c r="BL44" s="398"/>
      <c r="BM44" s="398"/>
      <c r="BN44" s="398"/>
      <c r="BO44" s="398"/>
      <c r="BP44" s="398"/>
      <c r="BQ44" s="398"/>
      <c r="BR44" s="398"/>
      <c r="BS44" s="397" t="e">
        <f>IF(X44="","",VLOOKUP(X44,'Konversi Jab'!$C$4:$G$512,4,FALSE))</f>
        <v>#N/A</v>
      </c>
      <c r="BV44" s="398" t="str">
        <f>IF(AQ44="","",VLOOKUP(AQ44,'Konversi Jab'!$C$4:$G$512,2,FALSE))</f>
        <v/>
      </c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7" t="str">
        <f>IF(AQ44="","",VLOOKUP(AQ44,'Konversi Jab'!$C$4:$G$512,4,FALSE))</f>
        <v/>
      </c>
    </row>
    <row r="45" spans="3:86" ht="11" customHeight="1" x14ac:dyDescent="0.2">
      <c r="C45" s="50"/>
      <c r="D45" s="98">
        <v>12</v>
      </c>
      <c r="E45" s="101" t="s">
        <v>38</v>
      </c>
      <c r="F45" s="112"/>
      <c r="G45" s="112"/>
      <c r="H45" s="112"/>
      <c r="I45" s="112"/>
      <c r="J45" s="112"/>
      <c r="K45" s="108"/>
      <c r="L45" s="108"/>
      <c r="M45" s="108"/>
      <c r="N45" s="118">
        <v>5</v>
      </c>
      <c r="O45" s="189" t="e">
        <f>COUNTIFS(#REF!,E45,#REF!,$BI$27)</f>
        <v>#REF!</v>
      </c>
      <c r="P45" s="118"/>
      <c r="Q45" s="118" t="e">
        <f t="shared" si="3"/>
        <v>#REF!</v>
      </c>
      <c r="R45" s="32"/>
      <c r="S45" s="2"/>
      <c r="U45" s="2"/>
      <c r="V45" s="2"/>
      <c r="W45" s="98">
        <v>5</v>
      </c>
      <c r="X45" s="101" t="s">
        <v>15</v>
      </c>
      <c r="Y45" s="102"/>
      <c r="Z45" s="102"/>
      <c r="AA45" s="102"/>
      <c r="AB45" s="102"/>
      <c r="AC45" s="102"/>
      <c r="AD45" s="102"/>
      <c r="AE45" s="102"/>
      <c r="AF45" s="102"/>
      <c r="AG45" s="103"/>
      <c r="AH45" s="118">
        <v>3</v>
      </c>
      <c r="AI45" s="189" t="e">
        <f>COUNTIFS(#REF!,X45,#REF!,$BI$27)</f>
        <v>#REF!</v>
      </c>
      <c r="AJ45" s="118"/>
      <c r="AK45" s="118" t="e">
        <f t="shared" si="4"/>
        <v>#REF!</v>
      </c>
      <c r="AL45" s="11"/>
      <c r="AP45" s="11"/>
      <c r="AQ45" s="11"/>
      <c r="AS45" s="11"/>
      <c r="AU45" s="11"/>
      <c r="AV45" s="11"/>
      <c r="AW45" s="11"/>
      <c r="AX45" s="11"/>
      <c r="AY45" s="12"/>
      <c r="AZ45" s="11"/>
      <c r="BA45" s="11"/>
      <c r="BB45" s="11"/>
      <c r="BC45" s="11"/>
      <c r="BD45" s="11"/>
      <c r="BE45" s="2"/>
      <c r="BG45" s="2"/>
      <c r="BI45" s="398" t="str">
        <f>IF(X45="","",VLOOKUP(X45,'Konversi Jab'!$C$4:$G$512,2,FALSE))</f>
        <v>Pengemudi</v>
      </c>
      <c r="BJ45" s="398"/>
      <c r="BK45" s="398"/>
      <c r="BL45" s="398"/>
      <c r="BM45" s="398"/>
      <c r="BN45" s="398"/>
      <c r="BO45" s="398"/>
      <c r="BP45" s="398"/>
      <c r="BQ45" s="398"/>
      <c r="BR45" s="398"/>
      <c r="BS45" s="397">
        <f>IF(X45="","",VLOOKUP(X45,'Konversi Jab'!$C$4:$G$512,4,FALSE))</f>
        <v>3</v>
      </c>
      <c r="BV45" s="398" t="str">
        <f>IF(AQ45="","",VLOOKUP(AQ45,'Konversi Jab'!$C$4:$G$512,2,FALSE))</f>
        <v/>
      </c>
      <c r="BW45" s="398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7" t="str">
        <f>IF(AQ45="","",VLOOKUP(AQ45,'Konversi Jab'!$C$4:$G$512,4,FALSE))</f>
        <v/>
      </c>
    </row>
    <row r="46" spans="3:86" ht="11" customHeight="1" thickBot="1" x14ac:dyDescent="0.25">
      <c r="C46" s="287"/>
      <c r="D46" s="288"/>
      <c r="E46" s="288"/>
      <c r="F46" s="289"/>
      <c r="G46" s="289"/>
      <c r="H46" s="289"/>
      <c r="I46" s="289"/>
      <c r="J46" s="289"/>
      <c r="K46" s="290"/>
      <c r="L46" s="290"/>
      <c r="M46" s="290"/>
      <c r="N46" s="290"/>
      <c r="O46" s="290"/>
      <c r="P46" s="288"/>
      <c r="Q46" s="290"/>
      <c r="R46" s="285"/>
      <c r="S46" s="2"/>
      <c r="U46" s="2"/>
      <c r="V46" s="2"/>
      <c r="W46" s="100">
        <v>6</v>
      </c>
      <c r="X46" s="101" t="s">
        <v>1586</v>
      </c>
      <c r="Y46" s="102"/>
      <c r="Z46" s="102"/>
      <c r="AA46" s="102"/>
      <c r="AB46" s="102"/>
      <c r="AC46" s="102"/>
      <c r="AD46" s="102"/>
      <c r="AE46" s="102"/>
      <c r="AF46" s="102"/>
      <c r="AG46" s="103"/>
      <c r="AH46" s="118">
        <v>3</v>
      </c>
      <c r="AI46" s="189" t="e">
        <f>COUNTIFS(#REF!,X46,#REF!,$BI$27)</f>
        <v>#REF!</v>
      </c>
      <c r="AJ46" s="118"/>
      <c r="AK46" s="118" t="e">
        <f t="shared" si="4"/>
        <v>#REF!</v>
      </c>
      <c r="AL46" s="11"/>
      <c r="AM46" s="2"/>
      <c r="AN46" s="2"/>
      <c r="BI46" s="398" t="e">
        <f>IF(X46="","",VLOOKUP(X46,'Konversi Jab'!$C$4:$G$512,2,FALSE))</f>
        <v>#N/A</v>
      </c>
      <c r="BJ46" s="398"/>
      <c r="BK46" s="398"/>
      <c r="BL46" s="398"/>
      <c r="BM46" s="398"/>
      <c r="BN46" s="398"/>
      <c r="BO46" s="398"/>
      <c r="BP46" s="398"/>
      <c r="BQ46" s="398"/>
      <c r="BR46" s="398"/>
      <c r="BS46" s="397" t="e">
        <f>IF(X46="","",VLOOKUP(X46,'Konversi Jab'!$C$4:$G$512,4,FALSE))</f>
        <v>#N/A</v>
      </c>
      <c r="BV46" s="398" t="str">
        <f>IF(AQ46="","",VLOOKUP(AQ46,'Konversi Jab'!$C$4:$G$512,2,FALSE))</f>
        <v/>
      </c>
      <c r="BW46" s="398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7" t="str">
        <f>IF(AQ46="","",VLOOKUP(AQ46,'Konversi Jab'!$C$4:$G$512,4,FALSE))</f>
        <v/>
      </c>
    </row>
    <row r="47" spans="3:86" ht="11" customHeight="1" x14ac:dyDescent="0.2">
      <c r="C47" s="11"/>
      <c r="K47" s="11"/>
      <c r="L47" s="11"/>
      <c r="M47" s="11"/>
      <c r="U47" s="2"/>
      <c r="V47" s="2"/>
      <c r="W47" s="98">
        <v>7</v>
      </c>
      <c r="X47" s="101" t="s">
        <v>4</v>
      </c>
      <c r="Y47" s="102"/>
      <c r="Z47" s="102"/>
      <c r="AA47" s="102"/>
      <c r="AB47" s="102"/>
      <c r="AC47" s="102"/>
      <c r="AD47" s="102"/>
      <c r="AE47" s="102"/>
      <c r="AF47" s="102"/>
      <c r="AG47" s="103"/>
      <c r="AH47" s="118">
        <v>3</v>
      </c>
      <c r="AI47" s="189" t="e">
        <f>COUNTIFS(#REF!,X47,#REF!,$BI$27)</f>
        <v>#REF!</v>
      </c>
      <c r="AJ47" s="118"/>
      <c r="AK47" s="118" t="e">
        <f t="shared" si="4"/>
        <v>#REF!</v>
      </c>
      <c r="AL47" s="11"/>
      <c r="AM47" s="2"/>
      <c r="AN47" s="2"/>
      <c r="BI47" s="398" t="e">
        <f>IF(X47="","",VLOOKUP(X47,'Konversi Jab'!$C$4:$G$512,2,FALSE))</f>
        <v>#N/A</v>
      </c>
      <c r="BJ47" s="398"/>
      <c r="BK47" s="398"/>
      <c r="BL47" s="398"/>
      <c r="BM47" s="398"/>
      <c r="BN47" s="398"/>
      <c r="BO47" s="398"/>
      <c r="BP47" s="398"/>
      <c r="BQ47" s="398"/>
      <c r="BR47" s="398"/>
      <c r="BS47" s="397" t="e">
        <f>IF(X47="","",VLOOKUP(X47,'Konversi Jab'!$C$4:$G$512,4,FALSE))</f>
        <v>#N/A</v>
      </c>
      <c r="BV47" s="398" t="str">
        <f>IF(AQ47="","",VLOOKUP(AQ47,'Konversi Jab'!$C$4:$G$512,2,FALSE))</f>
        <v/>
      </c>
      <c r="BW47" s="39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7" t="str">
        <f>IF(AQ47="","",VLOOKUP(AQ47,'Konversi Jab'!$C$4:$G$512,4,FALSE))</f>
        <v/>
      </c>
    </row>
    <row r="48" spans="3:86" ht="11" customHeight="1" x14ac:dyDescent="0.2">
      <c r="C48" s="11"/>
      <c r="K48" s="11"/>
      <c r="L48" s="11"/>
      <c r="M48" s="11"/>
      <c r="U48" s="2"/>
      <c r="V48" s="2"/>
      <c r="W48" s="12"/>
      <c r="X48" s="11"/>
      <c r="Z48" s="11"/>
      <c r="AB48" s="11"/>
      <c r="AC48" s="11"/>
      <c r="AD48" s="11"/>
      <c r="AE48" s="11"/>
      <c r="AF48" s="12"/>
      <c r="AG48" s="11"/>
      <c r="AH48" s="11"/>
      <c r="AI48" s="11"/>
      <c r="AJ48" s="11"/>
      <c r="AK48" s="11"/>
      <c r="AL48" s="11"/>
      <c r="BF48" s="11"/>
      <c r="BG48" s="11"/>
      <c r="BH48" s="11"/>
      <c r="BI48" s="2"/>
    </row>
    <row r="49" spans="3:13" ht="11" customHeight="1" x14ac:dyDescent="0.2">
      <c r="C49" s="11"/>
      <c r="K49" s="11"/>
      <c r="L49" s="11"/>
      <c r="M49" s="11"/>
    </row>
    <row r="50" spans="3:13" ht="11" customHeight="1" x14ac:dyDescent="0.2">
      <c r="C50" s="11"/>
      <c r="K50" s="11"/>
      <c r="L50" s="11"/>
      <c r="M50" s="11"/>
    </row>
    <row r="51" spans="3:13" ht="11" customHeight="1" x14ac:dyDescent="0.2">
      <c r="C51" s="11"/>
      <c r="K51" s="11"/>
      <c r="L51" s="11"/>
      <c r="M51" s="11"/>
    </row>
    <row r="52" spans="3:13" ht="11" customHeight="1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ht="11" customHeight="1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ht="11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ht="11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ht="11" customHeight="1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ht="11" customHeight="1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ht="11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ht="11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ht="11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ortState ref="X41:AK47">
    <sortCondition descending="1" ref="AH41:AH47"/>
  </sortState>
  <mergeCells count="16">
    <mergeCell ref="AP38:BF38"/>
    <mergeCell ref="W38:AK38"/>
    <mergeCell ref="AC18:AR18"/>
    <mergeCell ref="C1:BF1"/>
    <mergeCell ref="C2:BF2"/>
    <mergeCell ref="C3:BF3"/>
    <mergeCell ref="N5:W6"/>
    <mergeCell ref="W36:AK37"/>
    <mergeCell ref="AP36:BF37"/>
    <mergeCell ref="M9:X10"/>
    <mergeCell ref="AC16:AR17"/>
    <mergeCell ref="D25:Q26"/>
    <mergeCell ref="W25:AK26"/>
    <mergeCell ref="AP25:BF26"/>
    <mergeCell ref="W27:AK27"/>
    <mergeCell ref="AP27:BF27"/>
  </mergeCells>
  <phoneticPr fontId="33" type="noConversion"/>
  <conditionalFormatting sqref="X41:X47">
    <cfRule type="duplicateValues" dxfId="138" priority="621"/>
  </conditionalFormatting>
  <printOptions horizontalCentered="1" verticalCentered="1"/>
  <pageMargins left="0.19685039370078741" right="0.19685039370078741" top="0.19685039370078741" bottom="0.19685039370078741" header="0.31496062992125984" footer="0.23622047244094491"/>
  <pageSetup paperSize="14" scale="94" fitToHeight="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CI60"/>
  <sheetViews>
    <sheetView view="pageBreakPreview" topLeftCell="A20" zoomScale="140" zoomScaleNormal="140" zoomScaleSheetLayoutView="100" zoomScalePageLayoutView="140" workbookViewId="0">
      <selection activeCell="O45" sqref="O39:O45"/>
    </sheetView>
  </sheetViews>
  <sheetFormatPr baseColWidth="10" defaultColWidth="2.6640625" defaultRowHeight="11" customHeight="1" x14ac:dyDescent="0.2"/>
  <cols>
    <col min="1" max="5" width="2.6640625" style="57"/>
    <col min="6" max="13" width="3.5" style="57" customWidth="1"/>
    <col min="14" max="16384" width="2.6640625" style="57"/>
  </cols>
  <sheetData>
    <row r="1" spans="1:64" ht="11" customHeight="1" x14ac:dyDescent="0.2">
      <c r="A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22"/>
      <c r="BH1" s="22"/>
      <c r="BI1" s="22"/>
      <c r="BJ1" s="22"/>
      <c r="BK1" s="22"/>
      <c r="BL1" s="22"/>
    </row>
    <row r="2" spans="1:64" ht="11" customHeight="1" x14ac:dyDescent="0.2">
      <c r="A2" s="11"/>
      <c r="C2" s="470" t="s">
        <v>111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22"/>
      <c r="BH2" s="22"/>
      <c r="BI2" s="22"/>
      <c r="BJ2" s="22"/>
      <c r="BK2" s="22"/>
      <c r="BL2" s="22"/>
    </row>
    <row r="3" spans="1:64" ht="11" customHeight="1" x14ac:dyDescent="0.2">
      <c r="A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22"/>
      <c r="BH3" s="22"/>
      <c r="BI3" s="22"/>
      <c r="BJ3" s="22"/>
      <c r="BK3" s="22"/>
      <c r="BL3" s="22"/>
    </row>
    <row r="4" spans="1:64" ht="11" customHeight="1" thickBot="1" x14ac:dyDescent="0.25">
      <c r="A4" s="11"/>
    </row>
    <row r="5" spans="1:64" ht="11" customHeight="1" x14ac:dyDescent="0.2">
      <c r="A5" s="11"/>
      <c r="N5" s="477" t="s">
        <v>7</v>
      </c>
      <c r="O5" s="478"/>
      <c r="P5" s="478"/>
      <c r="Q5" s="478"/>
      <c r="R5" s="478"/>
      <c r="S5" s="478"/>
      <c r="T5" s="478"/>
      <c r="U5" s="478"/>
      <c r="V5" s="478"/>
      <c r="W5" s="479"/>
    </row>
    <row r="6" spans="1:64" ht="11" customHeight="1" thickBot="1" x14ac:dyDescent="0.25">
      <c r="A6" s="11"/>
      <c r="N6" s="480"/>
      <c r="O6" s="481"/>
      <c r="P6" s="481"/>
      <c r="Q6" s="481"/>
      <c r="R6" s="481"/>
      <c r="S6" s="481"/>
      <c r="T6" s="481"/>
      <c r="U6" s="481"/>
      <c r="V6" s="481"/>
      <c r="W6" s="482"/>
    </row>
    <row r="7" spans="1:64" ht="11" customHeight="1" x14ac:dyDescent="0.2">
      <c r="A7" s="2"/>
      <c r="R7" s="46"/>
      <c r="S7" s="2"/>
    </row>
    <row r="8" spans="1:64" ht="11" customHeight="1" thickBot="1" x14ac:dyDescent="0.25">
      <c r="A8" s="2"/>
      <c r="R8" s="32"/>
    </row>
    <row r="9" spans="1:64" ht="11" customHeight="1" x14ac:dyDescent="0.2">
      <c r="A9" s="2"/>
      <c r="C9" s="419"/>
      <c r="D9" s="1"/>
      <c r="E9" s="1"/>
      <c r="F9" s="1"/>
      <c r="G9" s="1"/>
      <c r="H9" s="1"/>
      <c r="I9" s="1"/>
      <c r="J9" s="1"/>
      <c r="K9" s="1"/>
      <c r="L9" s="1"/>
      <c r="M9" s="471" t="s">
        <v>103</v>
      </c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3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4" ht="11" customHeight="1" thickBot="1" x14ac:dyDescent="0.25">
      <c r="C10" s="419"/>
      <c r="D10" s="1"/>
      <c r="E10" s="1"/>
      <c r="F10" s="1"/>
      <c r="G10" s="1"/>
      <c r="H10" s="1"/>
      <c r="I10" s="1"/>
      <c r="J10" s="1"/>
      <c r="K10" s="1"/>
      <c r="L10" s="1"/>
      <c r="M10" s="474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6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4" ht="11" customHeight="1" x14ac:dyDescent="0.2">
      <c r="C11" s="41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421"/>
      <c r="S11" s="420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4" ht="11" customHeight="1" x14ac:dyDescent="0.2">
      <c r="M12" s="2"/>
      <c r="N12" s="2"/>
      <c r="O12" s="2"/>
      <c r="P12" s="2"/>
      <c r="Q12" s="2"/>
      <c r="R12" s="42"/>
      <c r="S12" s="71"/>
    </row>
    <row r="13" spans="1:64" ht="11" customHeight="1" thickBot="1" x14ac:dyDescent="0.25">
      <c r="M13" s="2"/>
      <c r="N13" s="2"/>
      <c r="O13" s="2"/>
      <c r="P13" s="2"/>
      <c r="Q13" s="2"/>
      <c r="R13" s="42"/>
      <c r="S13" s="71"/>
      <c r="AQ13" s="2"/>
      <c r="AS13" s="59"/>
      <c r="AT13" s="59"/>
      <c r="AU13" s="59"/>
      <c r="AV13" s="59"/>
      <c r="AW13" s="59"/>
      <c r="AX13" s="59"/>
      <c r="AY13" s="59"/>
      <c r="BE13" s="2"/>
    </row>
    <row r="14" spans="1:64" ht="11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3"/>
      <c r="AL14" s="2"/>
      <c r="AM14" s="2"/>
      <c r="AN14" s="2"/>
      <c r="AO14" s="2"/>
      <c r="AP14" s="2"/>
      <c r="AQ14" s="29"/>
      <c r="AR14" s="29"/>
      <c r="AS14" s="29"/>
      <c r="AT14" s="29"/>
      <c r="AU14" s="29"/>
      <c r="AV14" s="29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4" ht="11" customHeight="1" thickBo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1"/>
      <c r="AK15" s="4"/>
      <c r="AL15" s="5"/>
      <c r="AM15" s="5"/>
      <c r="AN15" s="5"/>
      <c r="AO15" s="5"/>
      <c r="AP15" s="5"/>
      <c r="AQ15" s="5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4" ht="11" customHeight="1" x14ac:dyDescent="0.2">
      <c r="C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  <c r="AA16" s="2"/>
      <c r="AB16" s="2"/>
      <c r="AC16" s="490" t="s">
        <v>65</v>
      </c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3:87" ht="11" customHeight="1" thickBot="1" x14ac:dyDescent="0.25">
      <c r="C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U17" s="2"/>
      <c r="V17" s="2"/>
      <c r="W17" s="2"/>
      <c r="X17" s="2"/>
      <c r="Y17" s="2"/>
      <c r="Z17" s="2"/>
      <c r="AA17" s="2"/>
      <c r="AB17" s="2"/>
      <c r="AC17" s="493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5"/>
      <c r="AS17" s="2"/>
      <c r="AT17" s="2"/>
      <c r="AU17" s="2"/>
      <c r="AW17" s="2"/>
      <c r="AX17" s="2"/>
      <c r="AY17" s="2"/>
      <c r="AZ17" s="66"/>
      <c r="BA17" s="66"/>
      <c r="BB17" s="66"/>
      <c r="BC17" s="66"/>
      <c r="BD17" s="66"/>
      <c r="BE17" s="2"/>
      <c r="BF17" s="2"/>
      <c r="BG17" s="2"/>
      <c r="BH17" s="2"/>
      <c r="BI17" s="2"/>
      <c r="BJ17" s="2"/>
    </row>
    <row r="18" spans="3:87" ht="11" customHeight="1" thickBot="1" x14ac:dyDescent="0.25">
      <c r="D18" s="2"/>
      <c r="E18" s="2"/>
      <c r="K18" s="2"/>
      <c r="L18" s="42"/>
      <c r="M18" s="3"/>
      <c r="N18" s="2"/>
      <c r="O18" s="2"/>
      <c r="P18" s="2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  <c r="AC18" s="496" t="s">
        <v>1388</v>
      </c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3:87" ht="11" customHeight="1" x14ac:dyDescent="0.2">
      <c r="D19" s="2"/>
      <c r="E19" s="2"/>
      <c r="K19" s="2"/>
      <c r="L19" s="42"/>
      <c r="M19" s="3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3:87" ht="11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42"/>
      <c r="M20" s="3"/>
      <c r="N20" s="2"/>
      <c r="O20" s="2"/>
      <c r="P20" s="2"/>
      <c r="Q20" s="2"/>
      <c r="R20" s="2"/>
      <c r="S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3:87" ht="11" customHeight="1" x14ac:dyDescent="0.2">
      <c r="C21" s="2"/>
      <c r="D21" s="2"/>
      <c r="L21" s="72"/>
      <c r="M21" s="3"/>
      <c r="N21" s="2"/>
      <c r="O21" s="2"/>
      <c r="P21" s="2"/>
      <c r="Q21" s="2"/>
      <c r="R21" s="2"/>
      <c r="S21" s="2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4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59"/>
      <c r="AY21" s="59"/>
      <c r="AZ21" s="2"/>
      <c r="BA21" s="2"/>
      <c r="BB21" s="2"/>
      <c r="BC21" s="2"/>
      <c r="BD21" s="2"/>
      <c r="BE21" s="2"/>
      <c r="BF21" s="2"/>
    </row>
    <row r="22" spans="3:87" ht="11" customHeight="1" x14ac:dyDescent="0.2">
      <c r="C22" s="2"/>
      <c r="D22" s="2"/>
      <c r="L22" s="72"/>
      <c r="M22" s="3"/>
      <c r="N22" s="2"/>
      <c r="O22" s="2"/>
      <c r="P22" s="2"/>
      <c r="Q22" s="2"/>
      <c r="R22" s="2"/>
      <c r="S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59"/>
      <c r="AY22" s="59"/>
      <c r="AZ22" s="2"/>
      <c r="BA22" s="2"/>
      <c r="BB22" s="2"/>
      <c r="BC22" s="2"/>
      <c r="BD22" s="2"/>
      <c r="BE22" s="2"/>
      <c r="BF22" s="2"/>
    </row>
    <row r="23" spans="3:87" ht="11" customHeight="1" thickBot="1" x14ac:dyDescent="0.25">
      <c r="C23" s="2"/>
      <c r="D23" s="2"/>
      <c r="L23" s="75"/>
      <c r="M23" s="65"/>
      <c r="N23" s="2"/>
      <c r="O23" s="2"/>
      <c r="P23" s="2"/>
      <c r="Q23" s="2"/>
      <c r="R23" s="2"/>
      <c r="S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3:87" ht="11" customHeight="1" thickBot="1" x14ac:dyDescent="0.25"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"/>
      <c r="U24" s="3"/>
      <c r="V24" s="2"/>
      <c r="W24" s="2"/>
      <c r="X24" s="2"/>
      <c r="Y24" s="2"/>
      <c r="Z24" s="2"/>
      <c r="AA24" s="2"/>
      <c r="AB24" s="5"/>
      <c r="AC24" s="5"/>
      <c r="AD24" s="2"/>
      <c r="AE24" s="2"/>
      <c r="AF24" s="2"/>
      <c r="AG24" s="2"/>
      <c r="AH24" s="2"/>
      <c r="AI24" s="2"/>
      <c r="AJ24" s="2"/>
      <c r="AK24" s="2"/>
      <c r="AL24" s="2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3:87" ht="11" customHeight="1" thickBot="1" x14ac:dyDescent="0.25">
      <c r="C25" s="47"/>
      <c r="D25" s="490" t="s">
        <v>2506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  <c r="R25" s="32"/>
      <c r="S25" s="2"/>
      <c r="U25" s="3"/>
      <c r="V25" s="42"/>
      <c r="W25" s="471" t="s">
        <v>104</v>
      </c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3"/>
      <c r="AL25" s="2"/>
      <c r="AN25" s="3"/>
      <c r="AO25" s="2"/>
      <c r="AP25" s="471" t="s">
        <v>79</v>
      </c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3"/>
    </row>
    <row r="26" spans="3:87" ht="11" customHeight="1" thickBot="1" x14ac:dyDescent="0.25">
      <c r="C26" s="47"/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  <c r="R26" s="32"/>
      <c r="S26" s="2"/>
      <c r="U26" s="6"/>
      <c r="V26" s="40"/>
      <c r="W26" s="474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6"/>
      <c r="AL26" s="2"/>
      <c r="AN26" s="6"/>
      <c r="AO26" s="40"/>
      <c r="AP26" s="474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6"/>
    </row>
    <row r="27" spans="3:87" ht="11" customHeight="1" thickBot="1" x14ac:dyDescent="0.25"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  <c r="S27" s="2"/>
      <c r="U27" s="3"/>
      <c r="V27" s="2"/>
      <c r="W27" s="467" t="s">
        <v>1387</v>
      </c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2"/>
      <c r="AN27" s="3"/>
      <c r="AO27" s="2"/>
      <c r="AP27" s="467" t="s">
        <v>1387</v>
      </c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9"/>
      <c r="BJ27" s="57" t="s">
        <v>2282</v>
      </c>
    </row>
    <row r="28" spans="3:87" ht="11" customHeight="1" x14ac:dyDescent="0.2">
      <c r="C28" s="47"/>
      <c r="D28" s="98" t="s">
        <v>95</v>
      </c>
      <c r="E28" s="101" t="s">
        <v>94</v>
      </c>
      <c r="F28" s="112"/>
      <c r="G28" s="112"/>
      <c r="H28" s="112"/>
      <c r="I28" s="112"/>
      <c r="J28" s="112"/>
      <c r="K28" s="108"/>
      <c r="L28" s="108"/>
      <c r="M28" s="108"/>
      <c r="N28" s="99" t="s">
        <v>125</v>
      </c>
      <c r="O28" s="99" t="s">
        <v>10</v>
      </c>
      <c r="P28" s="99" t="s">
        <v>126</v>
      </c>
      <c r="Q28" s="106" t="s">
        <v>127</v>
      </c>
      <c r="R28" s="32"/>
      <c r="S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3:87" ht="11" customHeight="1" x14ac:dyDescent="0.2">
      <c r="C29" s="47"/>
      <c r="D29" s="98">
        <v>1</v>
      </c>
      <c r="E29" s="107" t="s">
        <v>2507</v>
      </c>
      <c r="F29" s="194"/>
      <c r="G29" s="194"/>
      <c r="H29" s="194"/>
      <c r="I29" s="194"/>
      <c r="J29" s="194"/>
      <c r="K29" s="194"/>
      <c r="L29" s="194"/>
      <c r="M29" s="195"/>
      <c r="N29" s="193"/>
      <c r="O29" s="118"/>
      <c r="P29" s="118"/>
      <c r="Q29" s="118">
        <f>O29-P29</f>
        <v>0</v>
      </c>
      <c r="R29" s="32"/>
      <c r="S29" s="2"/>
      <c r="U29" s="3"/>
      <c r="V29" s="2"/>
      <c r="W29" s="100" t="s">
        <v>95</v>
      </c>
      <c r="X29" s="101" t="s">
        <v>94</v>
      </c>
      <c r="Y29" s="113"/>
      <c r="Z29" s="102"/>
      <c r="AA29" s="102"/>
      <c r="AB29" s="102"/>
      <c r="AC29" s="102"/>
      <c r="AD29" s="102"/>
      <c r="AE29" s="102"/>
      <c r="AF29" s="102"/>
      <c r="AG29" s="103"/>
      <c r="AH29" s="99" t="s">
        <v>125</v>
      </c>
      <c r="AI29" s="99" t="s">
        <v>10</v>
      </c>
      <c r="AJ29" s="99" t="s">
        <v>126</v>
      </c>
      <c r="AK29" s="106" t="s">
        <v>127</v>
      </c>
      <c r="AL29" s="2"/>
      <c r="AN29" s="3"/>
      <c r="AO29" s="2"/>
      <c r="AP29" s="100" t="s">
        <v>95</v>
      </c>
      <c r="AQ29" s="101" t="s">
        <v>94</v>
      </c>
      <c r="AR29" s="113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99" t="s">
        <v>125</v>
      </c>
      <c r="BD29" s="99" t="s">
        <v>10</v>
      </c>
      <c r="BE29" s="99" t="s">
        <v>126</v>
      </c>
      <c r="BF29" s="106" t="s">
        <v>127</v>
      </c>
      <c r="BJ29" s="57" t="str">
        <f>X29</f>
        <v>Nama Jabatan</v>
      </c>
      <c r="BK29" s="57">
        <f t="shared" ref="BK29:BS29" si="0">Y29</f>
        <v>0</v>
      </c>
      <c r="BL29" s="57">
        <f t="shared" si="0"/>
        <v>0</v>
      </c>
      <c r="BM29" s="57">
        <f t="shared" si="0"/>
        <v>0</v>
      </c>
      <c r="BN29" s="57">
        <f t="shared" si="0"/>
        <v>0</v>
      </c>
      <c r="BO29" s="57">
        <f t="shared" si="0"/>
        <v>0</v>
      </c>
      <c r="BP29" s="57">
        <f t="shared" si="0"/>
        <v>0</v>
      </c>
      <c r="BQ29" s="57">
        <f t="shared" si="0"/>
        <v>0</v>
      </c>
      <c r="BR29" s="57">
        <f t="shared" si="0"/>
        <v>0</v>
      </c>
      <c r="BS29" s="57">
        <f t="shared" si="0"/>
        <v>0</v>
      </c>
      <c r="BT29" s="57" t="str">
        <f>AH29</f>
        <v>JC</v>
      </c>
      <c r="BW29" s="57" t="str">
        <f>AQ29</f>
        <v>Nama Jabatan</v>
      </c>
      <c r="BX29" s="57">
        <f t="shared" ref="BX29:CI29" si="1">AR29</f>
        <v>0</v>
      </c>
      <c r="BY29" s="57">
        <f t="shared" si="1"/>
        <v>0</v>
      </c>
      <c r="BZ29" s="57">
        <f t="shared" si="1"/>
        <v>0</v>
      </c>
      <c r="CA29" s="57">
        <f t="shared" si="1"/>
        <v>0</v>
      </c>
      <c r="CB29" s="57">
        <f t="shared" si="1"/>
        <v>0</v>
      </c>
      <c r="CC29" s="57">
        <f t="shared" si="1"/>
        <v>0</v>
      </c>
      <c r="CD29" s="57">
        <f t="shared" si="1"/>
        <v>0</v>
      </c>
      <c r="CE29" s="57">
        <f t="shared" si="1"/>
        <v>0</v>
      </c>
      <c r="CF29" s="57">
        <f t="shared" si="1"/>
        <v>0</v>
      </c>
      <c r="CG29" s="57">
        <f t="shared" si="1"/>
        <v>0</v>
      </c>
      <c r="CH29" s="57">
        <f t="shared" si="1"/>
        <v>0</v>
      </c>
      <c r="CI29" s="57" t="str">
        <f t="shared" si="1"/>
        <v>JC</v>
      </c>
    </row>
    <row r="30" spans="3:87" ht="11" customHeight="1" x14ac:dyDescent="0.2">
      <c r="C30" s="49"/>
      <c r="D30" s="98">
        <v>2</v>
      </c>
      <c r="E30" s="107" t="s">
        <v>2508</v>
      </c>
      <c r="F30" s="194"/>
      <c r="G30" s="194"/>
      <c r="H30" s="194"/>
      <c r="I30" s="194"/>
      <c r="J30" s="194"/>
      <c r="K30" s="194"/>
      <c r="L30" s="194"/>
      <c r="M30" s="195"/>
      <c r="N30" s="193"/>
      <c r="O30" s="118"/>
      <c r="P30" s="118"/>
      <c r="Q30" s="118">
        <f>O30-P30</f>
        <v>0</v>
      </c>
      <c r="R30" s="32"/>
      <c r="S30" s="2"/>
      <c r="U30" s="3"/>
      <c r="V30" s="2"/>
      <c r="W30" s="98">
        <v>1</v>
      </c>
      <c r="X30" s="101" t="s">
        <v>1585</v>
      </c>
      <c r="Y30" s="102"/>
      <c r="Z30" s="102"/>
      <c r="AA30" s="102"/>
      <c r="AB30" s="102"/>
      <c r="AC30" s="102"/>
      <c r="AD30" s="102"/>
      <c r="AE30" s="102"/>
      <c r="AF30" s="102"/>
      <c r="AG30" s="103"/>
      <c r="AH30" s="118">
        <v>6</v>
      </c>
      <c r="AI30" s="189" t="e">
        <f>COUNTIFS(#REF!,X30,#REF!,$BJ$27)</f>
        <v>#REF!</v>
      </c>
      <c r="AJ30" s="118"/>
      <c r="AK30" s="118" t="e">
        <f>AI30-AJ30</f>
        <v>#REF!</v>
      </c>
      <c r="AL30" s="2"/>
      <c r="AN30" s="3"/>
      <c r="AO30" s="2"/>
      <c r="AP30" s="98">
        <v>1</v>
      </c>
      <c r="AQ30" s="101" t="s">
        <v>1703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118">
        <v>6</v>
      </c>
      <c r="BD30" s="189" t="e">
        <f>COUNTIFS(#REF!,AQ30,#REF!,$BJ$27)</f>
        <v>#REF!</v>
      </c>
      <c r="BE30" s="118"/>
      <c r="BF30" s="118" t="e">
        <f t="shared" ref="BF30:BF32" si="2">BD30-BE30</f>
        <v>#REF!</v>
      </c>
      <c r="BJ30" s="398" t="e">
        <f>IF(X30="","",VLOOKUP(X30,'Konversi Jab'!$C$4:$G$512,2,FALSE))</f>
        <v>#N/A</v>
      </c>
      <c r="BK30" s="398"/>
      <c r="BL30" s="398"/>
      <c r="BM30" s="398"/>
      <c r="BN30" s="398"/>
      <c r="BO30" s="398"/>
      <c r="BP30" s="398"/>
      <c r="BQ30" s="398"/>
      <c r="BR30" s="398"/>
      <c r="BS30" s="398"/>
      <c r="BT30" s="397" t="e">
        <f>IF(X30="","",VLOOKUP(X30,'Konversi Jab'!$C$4:$G$512,4,FALSE))</f>
        <v>#N/A</v>
      </c>
      <c r="BW30" s="398" t="e">
        <f>IF(AQ30="","",VLOOKUP(AQ30,'Konversi Jab'!$C$4:$G$512,2,FALSE))</f>
        <v>#N/A</v>
      </c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7" t="e">
        <f>IF(AQ30="","",VLOOKUP(AQ30,'Konversi Jab'!$C$4:$G$512,4,FALSE))</f>
        <v>#N/A</v>
      </c>
    </row>
    <row r="31" spans="3:87" ht="11" customHeight="1" x14ac:dyDescent="0.2">
      <c r="C31" s="49"/>
      <c r="D31" s="98">
        <v>3</v>
      </c>
      <c r="E31" s="107" t="s">
        <v>2509</v>
      </c>
      <c r="F31" s="194"/>
      <c r="G31" s="194"/>
      <c r="H31" s="194"/>
      <c r="I31" s="194"/>
      <c r="J31" s="194"/>
      <c r="K31" s="194"/>
      <c r="L31" s="194"/>
      <c r="M31" s="194"/>
      <c r="N31" s="193"/>
      <c r="O31" s="118"/>
      <c r="P31" s="118"/>
      <c r="Q31" s="118"/>
      <c r="R31" s="32"/>
      <c r="S31" s="2"/>
      <c r="U31" s="3"/>
      <c r="V31" s="2"/>
      <c r="W31" s="100">
        <v>2</v>
      </c>
      <c r="X31" s="101" t="s">
        <v>1736</v>
      </c>
      <c r="Y31" s="102"/>
      <c r="Z31" s="102"/>
      <c r="AA31" s="102"/>
      <c r="AB31" s="102"/>
      <c r="AC31" s="102"/>
      <c r="AD31" s="102"/>
      <c r="AE31" s="102"/>
      <c r="AF31" s="102"/>
      <c r="AG31" s="103"/>
      <c r="AH31" s="118">
        <v>6</v>
      </c>
      <c r="AI31" s="189" t="e">
        <f>COUNTIFS(#REF!,X31,#REF!,$BJ$27)</f>
        <v>#REF!</v>
      </c>
      <c r="AJ31" s="118"/>
      <c r="AK31" s="118" t="e">
        <f>AI31-AJ31</f>
        <v>#REF!</v>
      </c>
      <c r="AL31" s="66"/>
      <c r="AN31" s="3"/>
      <c r="AO31" s="2"/>
      <c r="AP31" s="100">
        <v>2</v>
      </c>
      <c r="AQ31" s="101" t="s">
        <v>1355</v>
      </c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118">
        <v>5</v>
      </c>
      <c r="BD31" s="189" t="e">
        <f>COUNTIFS(#REF!,AQ31,#REF!,$BJ$27)</f>
        <v>#REF!</v>
      </c>
      <c r="BE31" s="118"/>
      <c r="BF31" s="118" t="e">
        <f t="shared" si="2"/>
        <v>#REF!</v>
      </c>
      <c r="BJ31" s="398" t="e">
        <f>IF(X31="","",VLOOKUP(X31,'Konversi Jab'!$C$4:$G$512,2,FALSE))</f>
        <v>#N/A</v>
      </c>
      <c r="BK31" s="398"/>
      <c r="BL31" s="398"/>
      <c r="BM31" s="398"/>
      <c r="BN31" s="398"/>
      <c r="BO31" s="398"/>
      <c r="BP31" s="398"/>
      <c r="BQ31" s="398"/>
      <c r="BR31" s="398"/>
      <c r="BS31" s="398"/>
      <c r="BT31" s="397" t="e">
        <f>IF(X31="","",VLOOKUP(X31,'Konversi Jab'!$C$4:$G$512,4,FALSE))</f>
        <v>#N/A</v>
      </c>
      <c r="BW31" s="398" t="str">
        <f>IF(AQ31="","",VLOOKUP(AQ31,'Konversi Jab'!$C$4:$G$512,2,FALSE))</f>
        <v>Pengadministrasi Akademik</v>
      </c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7">
        <f>IF(AQ31="","",VLOOKUP(AQ31,'Konversi Jab'!$C$4:$G$512,4,FALSE))</f>
        <v>5</v>
      </c>
    </row>
    <row r="32" spans="3:87" ht="11" customHeight="1" x14ac:dyDescent="0.2">
      <c r="C32" s="49"/>
      <c r="D32" s="98"/>
      <c r="E32" s="101" t="s">
        <v>1434</v>
      </c>
      <c r="F32" s="426" t="s">
        <v>2510</v>
      </c>
      <c r="G32" s="402"/>
      <c r="H32" s="402"/>
      <c r="I32" s="402"/>
      <c r="J32" s="402"/>
      <c r="K32" s="403"/>
      <c r="L32" s="403"/>
      <c r="M32" s="403"/>
      <c r="N32" s="401">
        <v>13</v>
      </c>
      <c r="O32" s="401">
        <v>10</v>
      </c>
      <c r="P32" s="401">
        <v>16</v>
      </c>
      <c r="Q32" s="401">
        <f t="shared" ref="Q32:Q45" si="3">O32-P32</f>
        <v>-6</v>
      </c>
      <c r="R32" s="32"/>
      <c r="S32" s="2"/>
      <c r="U32" s="3"/>
      <c r="V32" s="2"/>
      <c r="W32" s="98">
        <v>3</v>
      </c>
      <c r="X32" s="101" t="s">
        <v>1616</v>
      </c>
      <c r="Y32" s="102"/>
      <c r="Z32" s="102"/>
      <c r="AA32" s="102"/>
      <c r="AB32" s="102"/>
      <c r="AC32" s="102"/>
      <c r="AD32" s="102"/>
      <c r="AE32" s="102"/>
      <c r="AF32" s="102"/>
      <c r="AG32" s="103"/>
      <c r="AH32" s="118">
        <v>5</v>
      </c>
      <c r="AI32" s="189" t="e">
        <f>COUNTIFS(#REF!,X32,#REF!,$BJ$27)</f>
        <v>#REF!</v>
      </c>
      <c r="AJ32" s="118"/>
      <c r="AK32" s="118" t="e">
        <f>AI32-AJ32</f>
        <v>#REF!</v>
      </c>
      <c r="AL32" s="66"/>
      <c r="AN32" s="3"/>
      <c r="AO32" s="2"/>
      <c r="AP32" s="98">
        <v>3</v>
      </c>
      <c r="AQ32" s="101" t="s">
        <v>1649</v>
      </c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118">
        <v>5</v>
      </c>
      <c r="BD32" s="189" t="e">
        <f>COUNTIFS(#REF!,AQ32,#REF!,$BJ$27)</f>
        <v>#REF!</v>
      </c>
      <c r="BE32" s="118"/>
      <c r="BF32" s="118" t="e">
        <f t="shared" si="2"/>
        <v>#REF!</v>
      </c>
      <c r="BJ32" s="398" t="e">
        <f>IF(X32="","",VLOOKUP(X32,'Konversi Jab'!$C$4:$G$512,2,FALSE))</f>
        <v>#N/A</v>
      </c>
      <c r="BK32" s="398"/>
      <c r="BL32" s="398"/>
      <c r="BM32" s="398"/>
      <c r="BN32" s="398"/>
      <c r="BO32" s="398"/>
      <c r="BP32" s="398"/>
      <c r="BQ32" s="398"/>
      <c r="BR32" s="398"/>
      <c r="BS32" s="398"/>
      <c r="BT32" s="397" t="e">
        <f>IF(X32="","",VLOOKUP(X32,'Konversi Jab'!$C$4:$G$512,4,FALSE))</f>
        <v>#N/A</v>
      </c>
      <c r="BW32" s="398" t="e">
        <f>IF(AQ32="","",VLOOKUP(AQ32,'Konversi Jab'!$C$4:$G$512,2,FALSE))</f>
        <v>#N/A</v>
      </c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7" t="e">
        <f>IF(AQ32="","",VLOOKUP(AQ32,'Konversi Jab'!$C$4:$G$512,4,FALSE))</f>
        <v>#N/A</v>
      </c>
    </row>
    <row r="33" spans="3:87" ht="11" customHeight="1" x14ac:dyDescent="0.2">
      <c r="C33" s="49"/>
      <c r="D33" s="98"/>
      <c r="E33" s="101" t="s">
        <v>1435</v>
      </c>
      <c r="F33" s="426" t="s">
        <v>2511</v>
      </c>
      <c r="G33" s="402"/>
      <c r="H33" s="402"/>
      <c r="I33" s="402"/>
      <c r="J33" s="402"/>
      <c r="K33" s="403"/>
      <c r="L33" s="403"/>
      <c r="M33" s="403"/>
      <c r="N33" s="401">
        <v>11</v>
      </c>
      <c r="O33" s="401">
        <v>57</v>
      </c>
      <c r="P33" s="401">
        <v>53</v>
      </c>
      <c r="Q33" s="401">
        <f t="shared" si="3"/>
        <v>4</v>
      </c>
      <c r="R33" s="32"/>
      <c r="S33" s="2"/>
      <c r="U33" s="9"/>
      <c r="V33" s="11"/>
      <c r="W33" s="10"/>
      <c r="X33" s="11"/>
      <c r="Y33" s="10"/>
      <c r="Z33" s="10"/>
      <c r="AA33" s="11"/>
      <c r="AB33" s="12"/>
      <c r="AC33" s="12"/>
      <c r="AD33" s="11"/>
      <c r="AE33" s="11"/>
      <c r="AF33" s="11"/>
      <c r="AI33" s="2"/>
      <c r="AJ33" s="2"/>
      <c r="AK33" s="11"/>
      <c r="AL33" s="11"/>
      <c r="AM33" s="12"/>
      <c r="AN33" s="9"/>
      <c r="AO33" s="11"/>
      <c r="AP33" s="10"/>
      <c r="AQ33" s="11"/>
      <c r="AR33" s="10"/>
      <c r="AS33" s="10"/>
      <c r="AT33" s="11"/>
      <c r="AU33" s="12"/>
      <c r="AV33" s="12"/>
      <c r="AW33" s="11"/>
      <c r="AX33" s="11"/>
      <c r="AY33" s="11"/>
      <c r="BB33" s="2"/>
      <c r="BC33" s="2"/>
      <c r="BD33" s="11"/>
      <c r="BE33" s="11"/>
      <c r="BF33" s="11"/>
      <c r="BJ33" s="398" t="str">
        <f>IF(X33="","",VLOOKUP(X33,'Konversi Jab'!$C$4:$G$512,2,FALSE))</f>
        <v/>
      </c>
      <c r="BK33" s="398"/>
      <c r="BL33" s="398"/>
      <c r="BM33" s="398"/>
      <c r="BN33" s="398"/>
      <c r="BO33" s="398"/>
      <c r="BP33" s="398"/>
      <c r="BQ33" s="398"/>
      <c r="BR33" s="398"/>
      <c r="BS33" s="398"/>
      <c r="BT33" s="397" t="str">
        <f>IF(X33="","",VLOOKUP(X33,'Konversi Jab'!$C$4:$G$512,4,FALSE))</f>
        <v/>
      </c>
      <c r="BW33" s="398" t="str">
        <f>IF(AQ33="","",VLOOKUP(AQ33,'Konversi Jab'!$C$4:$G$512,2,FALSE))</f>
        <v/>
      </c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7" t="str">
        <f>IF(AQ33="","",VLOOKUP(AQ33,'Konversi Jab'!$C$4:$G$512,4,FALSE))</f>
        <v/>
      </c>
    </row>
    <row r="34" spans="3:87" ht="11" customHeight="1" thickBot="1" x14ac:dyDescent="0.25">
      <c r="C34" s="49"/>
      <c r="D34" s="98"/>
      <c r="E34" s="101" t="s">
        <v>1436</v>
      </c>
      <c r="F34" s="426" t="s">
        <v>2512</v>
      </c>
      <c r="G34" s="402"/>
      <c r="H34" s="402"/>
      <c r="I34" s="402"/>
      <c r="J34" s="402"/>
      <c r="K34" s="403"/>
      <c r="L34" s="403"/>
      <c r="M34" s="403"/>
      <c r="N34" s="401">
        <v>9</v>
      </c>
      <c r="O34" s="401">
        <v>32</v>
      </c>
      <c r="P34" s="401">
        <v>32</v>
      </c>
      <c r="Q34" s="401">
        <f t="shared" si="3"/>
        <v>0</v>
      </c>
      <c r="R34" s="32"/>
      <c r="S34" s="2"/>
      <c r="U34" s="71"/>
      <c r="W34" s="10"/>
      <c r="X34" s="11"/>
      <c r="Y34" s="11"/>
      <c r="Z34" s="11"/>
      <c r="AA34" s="11"/>
      <c r="AB34" s="12"/>
      <c r="AC34" s="11"/>
      <c r="AD34" s="12"/>
      <c r="AE34" s="10"/>
      <c r="AF34" s="11"/>
      <c r="AG34" s="11"/>
      <c r="AH34" s="2"/>
      <c r="AM34" s="12"/>
      <c r="AN34" s="71"/>
      <c r="AP34" s="10"/>
      <c r="AQ34" s="11"/>
      <c r="AR34" s="11"/>
      <c r="AS34" s="11"/>
      <c r="AT34" s="11"/>
      <c r="AU34" s="12"/>
      <c r="AV34" s="11"/>
      <c r="AW34" s="12"/>
      <c r="AX34" s="10"/>
      <c r="AY34" s="11"/>
      <c r="AZ34" s="11"/>
      <c r="BA34" s="2"/>
      <c r="BJ34" s="398" t="str">
        <f>IF(X34="","",VLOOKUP(X34,'Konversi Jab'!$C$4:$G$512,2,FALSE))</f>
        <v/>
      </c>
      <c r="BK34" s="398"/>
      <c r="BL34" s="398"/>
      <c r="BM34" s="398"/>
      <c r="BN34" s="398"/>
      <c r="BO34" s="398"/>
      <c r="BP34" s="398"/>
      <c r="BQ34" s="398"/>
      <c r="BR34" s="398"/>
      <c r="BS34" s="398"/>
      <c r="BT34" s="397" t="str">
        <f>IF(X34="","",VLOOKUP(X34,'Konversi Jab'!$C$4:$G$512,4,FALSE))</f>
        <v/>
      </c>
      <c r="BW34" s="398" t="str">
        <f>IF(AQ34="","",VLOOKUP(AQ34,'Konversi Jab'!$C$4:$G$512,2,FALSE))</f>
        <v/>
      </c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7" t="str">
        <f>IF(AQ34="","",VLOOKUP(AQ34,'Konversi Jab'!$C$4:$G$512,4,FALSE))</f>
        <v/>
      </c>
    </row>
    <row r="35" spans="3:87" ht="11" customHeight="1" thickBot="1" x14ac:dyDescent="0.25">
      <c r="C35" s="49"/>
      <c r="D35" s="98"/>
      <c r="E35" s="101" t="s">
        <v>1437</v>
      </c>
      <c r="F35" s="426" t="s">
        <v>2513</v>
      </c>
      <c r="G35" s="402"/>
      <c r="H35" s="402"/>
      <c r="I35" s="402"/>
      <c r="J35" s="402"/>
      <c r="K35" s="403"/>
      <c r="L35" s="403"/>
      <c r="M35" s="403"/>
      <c r="N35" s="401">
        <v>7</v>
      </c>
      <c r="O35" s="401">
        <v>7</v>
      </c>
      <c r="P35" s="401">
        <v>5</v>
      </c>
      <c r="Q35" s="401">
        <f t="shared" si="3"/>
        <v>2</v>
      </c>
      <c r="R35" s="32"/>
      <c r="S35" s="2"/>
      <c r="U35" s="51"/>
      <c r="V35" s="52"/>
      <c r="W35" s="471" t="s">
        <v>80</v>
      </c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3"/>
      <c r="AM35" s="11"/>
      <c r="AN35" s="51"/>
      <c r="AO35" s="52"/>
      <c r="AP35" s="471" t="s">
        <v>81</v>
      </c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3"/>
      <c r="BJ35" s="398" t="str">
        <f>IF(X35="","",VLOOKUP(X35,'Konversi Jab'!$C$4:$G$512,2,FALSE))</f>
        <v/>
      </c>
      <c r="BK35" s="398"/>
      <c r="BL35" s="398"/>
      <c r="BM35" s="398"/>
      <c r="BN35" s="398"/>
      <c r="BO35" s="398"/>
      <c r="BP35" s="398"/>
      <c r="BQ35" s="398"/>
      <c r="BR35" s="398"/>
      <c r="BS35" s="398"/>
      <c r="BT35" s="397" t="str">
        <f>IF(X35="","",VLOOKUP(X35,'Konversi Jab'!$C$4:$G$512,4,FALSE))</f>
        <v/>
      </c>
      <c r="BW35" s="398" t="str">
        <f>IF(AQ35="","",VLOOKUP(AQ35,'Konversi Jab'!$C$4:$G$512,2,FALSE))</f>
        <v/>
      </c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7" t="str">
        <f>IF(AQ35="","",VLOOKUP(AQ35,'Konversi Jab'!$C$4:$G$512,4,FALSE))</f>
        <v/>
      </c>
    </row>
    <row r="36" spans="3:87" ht="11" customHeight="1" thickBot="1" x14ac:dyDescent="0.25">
      <c r="C36" s="49"/>
      <c r="D36" s="98"/>
      <c r="E36" s="101" t="s">
        <v>2517</v>
      </c>
      <c r="F36" s="112" t="s">
        <v>2518</v>
      </c>
      <c r="G36" s="112"/>
      <c r="H36" s="112"/>
      <c r="I36" s="112"/>
      <c r="J36" s="112"/>
      <c r="K36" s="108"/>
      <c r="L36" s="108"/>
      <c r="M36" s="108"/>
      <c r="N36" s="118">
        <v>6</v>
      </c>
      <c r="O36" s="118">
        <v>0</v>
      </c>
      <c r="P36" s="118">
        <v>8</v>
      </c>
      <c r="Q36" s="118">
        <f t="shared" si="3"/>
        <v>-8</v>
      </c>
      <c r="R36" s="32"/>
      <c r="S36" s="2"/>
      <c r="U36" s="11"/>
      <c r="V36" s="23"/>
      <c r="W36" s="474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6"/>
      <c r="AM36" s="11"/>
      <c r="AN36" s="11"/>
      <c r="AO36" s="23"/>
      <c r="AP36" s="474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6"/>
      <c r="BJ36" s="398" t="str">
        <f>IF(X36="","",VLOOKUP(X36,'Konversi Jab'!$C$4:$G$512,2,FALSE))</f>
        <v/>
      </c>
      <c r="BK36" s="398"/>
      <c r="BL36" s="398"/>
      <c r="BM36" s="398"/>
      <c r="BN36" s="398"/>
      <c r="BO36" s="398"/>
      <c r="BP36" s="398"/>
      <c r="BQ36" s="398"/>
      <c r="BR36" s="398"/>
      <c r="BS36" s="398"/>
      <c r="BT36" s="397" t="str">
        <f>IF(X36="","",VLOOKUP(X36,'Konversi Jab'!$C$4:$G$512,4,FALSE))</f>
        <v/>
      </c>
      <c r="BW36" s="398" t="str">
        <f>IF(AQ36="","",VLOOKUP(AQ36,'Konversi Jab'!$C$4:$G$512,2,FALSE))</f>
        <v/>
      </c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7" t="str">
        <f>IF(AQ36="","",VLOOKUP(AQ36,'Konversi Jab'!$C$4:$G$512,4,FALSE))</f>
        <v/>
      </c>
    </row>
    <row r="37" spans="3:87" ht="11" customHeight="1" thickBot="1" x14ac:dyDescent="0.25">
      <c r="C37" s="49"/>
      <c r="D37" s="98">
        <v>4</v>
      </c>
      <c r="E37" s="101" t="s">
        <v>2514</v>
      </c>
      <c r="F37" s="112"/>
      <c r="G37" s="112"/>
      <c r="H37" s="112"/>
      <c r="I37" s="112"/>
      <c r="J37" s="112"/>
      <c r="K37" s="108"/>
      <c r="L37" s="108"/>
      <c r="M37" s="108"/>
      <c r="N37" s="118"/>
      <c r="O37" s="118"/>
      <c r="P37" s="118"/>
      <c r="Q37" s="118">
        <f t="shared" si="3"/>
        <v>0</v>
      </c>
      <c r="R37" s="32"/>
      <c r="S37" s="2"/>
      <c r="U37" s="11"/>
      <c r="V37" s="23"/>
      <c r="W37" s="467" t="s">
        <v>1387</v>
      </c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9"/>
      <c r="AM37" s="11"/>
      <c r="AN37" s="11"/>
      <c r="AO37" s="23"/>
      <c r="AP37" s="467" t="s">
        <v>1387</v>
      </c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9"/>
      <c r="BJ37" s="398" t="str">
        <f>IF(X37="","",VLOOKUP(X37,'Konversi Jab'!$C$4:$G$512,2,FALSE))</f>
        <v/>
      </c>
      <c r="BK37" s="398"/>
      <c r="BL37" s="398"/>
      <c r="BM37" s="398"/>
      <c r="BN37" s="398"/>
      <c r="BO37" s="398"/>
      <c r="BP37" s="398"/>
      <c r="BQ37" s="398"/>
      <c r="BR37" s="398"/>
      <c r="BS37" s="398"/>
      <c r="BT37" s="397" t="str">
        <f>IF(X37="","",VLOOKUP(X37,'Konversi Jab'!$C$4:$G$512,4,FALSE))</f>
        <v/>
      </c>
      <c r="BW37" s="398" t="str">
        <f>IF(AQ37="","",VLOOKUP(AQ37,'Konversi Jab'!$C$4:$G$512,2,FALSE))</f>
        <v/>
      </c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7" t="str">
        <f>IF(AQ37="","",VLOOKUP(AQ37,'Konversi Jab'!$C$4:$G$512,4,FALSE))</f>
        <v/>
      </c>
    </row>
    <row r="38" spans="3:87" ht="11" customHeight="1" x14ac:dyDescent="0.2">
      <c r="C38" s="49"/>
      <c r="D38" s="98">
        <v>5</v>
      </c>
      <c r="E38" s="101" t="s">
        <v>2515</v>
      </c>
      <c r="F38" s="112"/>
      <c r="G38" s="112"/>
      <c r="H38" s="112"/>
      <c r="I38" s="112"/>
      <c r="J38" s="112"/>
      <c r="K38" s="108"/>
      <c r="L38" s="108"/>
      <c r="M38" s="108"/>
      <c r="N38" s="118"/>
      <c r="O38" s="118"/>
      <c r="P38" s="118"/>
      <c r="Q38" s="118">
        <f t="shared" si="3"/>
        <v>0</v>
      </c>
      <c r="R38" s="32"/>
      <c r="S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M38" s="10"/>
      <c r="AN38" s="10"/>
      <c r="AO38" s="23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J38" s="398" t="str">
        <f>IF(X38="","",VLOOKUP(X38,'Konversi Jab'!$C$4:$G$512,2,FALSE))</f>
        <v/>
      </c>
      <c r="BK38" s="398"/>
      <c r="BL38" s="398"/>
      <c r="BM38" s="398"/>
      <c r="BN38" s="398"/>
      <c r="BO38" s="398"/>
      <c r="BP38" s="398"/>
      <c r="BQ38" s="398"/>
      <c r="BR38" s="398"/>
      <c r="BS38" s="398"/>
      <c r="BT38" s="397" t="str">
        <f>IF(X38="","",VLOOKUP(X38,'Konversi Jab'!$C$4:$G$512,4,FALSE))</f>
        <v/>
      </c>
      <c r="BW38" s="398" t="str">
        <f>IF(AQ38="","",VLOOKUP(AQ38,'Konversi Jab'!$C$4:$G$512,2,FALSE))</f>
        <v/>
      </c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7" t="str">
        <f>IF(AQ38="","",VLOOKUP(AQ38,'Konversi Jab'!$C$4:$G$512,4,FALSE))</f>
        <v/>
      </c>
    </row>
    <row r="39" spans="3:87" ht="11" customHeight="1" x14ac:dyDescent="0.2">
      <c r="C39" s="49"/>
      <c r="D39" s="98">
        <v>6</v>
      </c>
      <c r="E39" s="427" t="s">
        <v>2137</v>
      </c>
      <c r="F39" s="402"/>
      <c r="G39" s="402"/>
      <c r="H39" s="402"/>
      <c r="I39" s="402"/>
      <c r="J39" s="402"/>
      <c r="K39" s="403"/>
      <c r="L39" s="403"/>
      <c r="M39" s="403"/>
      <c r="N39" s="401">
        <v>11</v>
      </c>
      <c r="O39" s="189" t="e">
        <f>COUNTIFS(#REF!,E39,#REF!,$BJ$27)</f>
        <v>#REF!</v>
      </c>
      <c r="P39" s="401"/>
      <c r="Q39" s="401" t="e">
        <f t="shared" si="3"/>
        <v>#REF!</v>
      </c>
      <c r="R39" s="32"/>
      <c r="S39" s="2"/>
      <c r="U39" s="11"/>
      <c r="V39" s="11"/>
      <c r="W39" s="100" t="s">
        <v>95</v>
      </c>
      <c r="X39" s="101" t="s">
        <v>94</v>
      </c>
      <c r="Y39" s="113"/>
      <c r="Z39" s="102"/>
      <c r="AA39" s="102"/>
      <c r="AB39" s="102"/>
      <c r="AC39" s="102"/>
      <c r="AD39" s="102"/>
      <c r="AE39" s="102"/>
      <c r="AF39" s="102"/>
      <c r="AG39" s="103"/>
      <c r="AH39" s="99" t="s">
        <v>125</v>
      </c>
      <c r="AI39" s="99" t="s">
        <v>10</v>
      </c>
      <c r="AJ39" s="99" t="s">
        <v>126</v>
      </c>
      <c r="AK39" s="106" t="s">
        <v>127</v>
      </c>
      <c r="AL39" s="11"/>
      <c r="AM39" s="11"/>
      <c r="AN39" s="11"/>
      <c r="AO39" s="11"/>
      <c r="AP39" s="100" t="s">
        <v>95</v>
      </c>
      <c r="AQ39" s="101" t="s">
        <v>94</v>
      </c>
      <c r="AR39" s="113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99" t="s">
        <v>125</v>
      </c>
      <c r="BD39" s="99" t="s">
        <v>10</v>
      </c>
      <c r="BE39" s="99" t="s">
        <v>126</v>
      </c>
      <c r="BF39" s="106" t="s">
        <v>127</v>
      </c>
      <c r="BJ39" s="398" t="e">
        <f>IF(X39="","",VLOOKUP(X39,'Konversi Jab'!$C$4:$G$512,2,FALSE))</f>
        <v>#N/A</v>
      </c>
      <c r="BK39" s="398"/>
      <c r="BL39" s="398"/>
      <c r="BM39" s="398"/>
      <c r="BN39" s="398"/>
      <c r="BO39" s="398"/>
      <c r="BP39" s="398"/>
      <c r="BQ39" s="398"/>
      <c r="BR39" s="398"/>
      <c r="BS39" s="398"/>
      <c r="BT39" s="397" t="e">
        <f>IF(X39="","",VLOOKUP(X39,'Konversi Jab'!$C$4:$G$512,4,FALSE))</f>
        <v>#N/A</v>
      </c>
      <c r="BW39" s="398" t="e">
        <f>IF(AQ39="","",VLOOKUP(AQ39,'Konversi Jab'!$C$4:$G$512,2,FALSE))</f>
        <v>#N/A</v>
      </c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7" t="e">
        <f>IF(AQ39="","",VLOOKUP(AQ39,'Konversi Jab'!$C$4:$G$512,4,FALSE))</f>
        <v>#N/A</v>
      </c>
    </row>
    <row r="40" spans="3:87" ht="11" customHeight="1" x14ac:dyDescent="0.2">
      <c r="C40" s="49"/>
      <c r="D40" s="98">
        <v>7</v>
      </c>
      <c r="E40" s="427" t="s">
        <v>495</v>
      </c>
      <c r="F40" s="428"/>
      <c r="G40" s="428"/>
      <c r="H40" s="428"/>
      <c r="I40" s="428"/>
      <c r="J40" s="428"/>
      <c r="K40" s="428"/>
      <c r="L40" s="428"/>
      <c r="M40" s="429"/>
      <c r="N40" s="430">
        <v>9</v>
      </c>
      <c r="O40" s="189" t="e">
        <f>COUNTIFS(#REF!,E40,#REF!,$BJ$27)</f>
        <v>#REF!</v>
      </c>
      <c r="P40" s="401"/>
      <c r="Q40" s="401" t="e">
        <f t="shared" si="3"/>
        <v>#REF!</v>
      </c>
      <c r="R40" s="32"/>
      <c r="S40" s="2"/>
      <c r="U40" s="11"/>
      <c r="V40" s="11"/>
      <c r="W40" s="98">
        <v>1</v>
      </c>
      <c r="X40" s="101" t="s">
        <v>0</v>
      </c>
      <c r="Y40" s="102"/>
      <c r="Z40" s="102"/>
      <c r="AA40" s="102"/>
      <c r="AB40" s="102"/>
      <c r="AC40" s="102"/>
      <c r="AD40" s="102"/>
      <c r="AE40" s="102"/>
      <c r="AF40" s="102"/>
      <c r="AG40" s="103"/>
      <c r="AH40" s="118">
        <v>5</v>
      </c>
      <c r="AI40" s="189" t="e">
        <f>COUNTIFS(#REF!,X40,#REF!,$BJ$27)</f>
        <v>#REF!</v>
      </c>
      <c r="AJ40" s="118"/>
      <c r="AK40" s="118" t="e">
        <f t="shared" ref="AK40:AK45" si="4">AI40-AJ40</f>
        <v>#REF!</v>
      </c>
      <c r="AL40" s="2"/>
      <c r="AM40" s="2"/>
      <c r="AN40" s="2"/>
      <c r="AO40" s="2"/>
      <c r="AP40" s="98">
        <v>1</v>
      </c>
      <c r="AQ40" s="101" t="s">
        <v>18</v>
      </c>
      <c r="AR40" s="102"/>
      <c r="AS40" s="102"/>
      <c r="AT40" s="102"/>
      <c r="AU40" s="102"/>
      <c r="AV40" s="102"/>
      <c r="AW40" s="102"/>
      <c r="AX40" s="102"/>
      <c r="AY40" s="102"/>
      <c r="AZ40" s="102"/>
      <c r="BA40" s="115"/>
      <c r="BB40" s="116"/>
      <c r="BC40" s="118">
        <v>5</v>
      </c>
      <c r="BD40" s="189" t="e">
        <f>COUNTIFS(#REF!,AQ40,#REF!,$BJ$27)</f>
        <v>#REF!</v>
      </c>
      <c r="BE40" s="118"/>
      <c r="BF40" s="118" t="e">
        <f>BD40-BE40</f>
        <v>#REF!</v>
      </c>
      <c r="BJ40" s="398" t="str">
        <f>IF(X40="","",VLOOKUP(X40,'Konversi Jab'!$C$4:$G$512,2,FALSE))</f>
        <v>Pengadministrasi Umum</v>
      </c>
      <c r="BK40" s="398"/>
      <c r="BL40" s="398"/>
      <c r="BM40" s="398"/>
      <c r="BN40" s="398"/>
      <c r="BO40" s="398"/>
      <c r="BP40" s="398"/>
      <c r="BQ40" s="398"/>
      <c r="BR40" s="398"/>
      <c r="BS40" s="398"/>
      <c r="BT40" s="397">
        <f>IF(X40="","",VLOOKUP(X40,'Konversi Jab'!$C$4:$G$512,4,FALSE))</f>
        <v>5</v>
      </c>
      <c r="BW40" s="398" t="str">
        <f>IF(AQ40="","",VLOOKUP(AQ40,'Konversi Jab'!$C$4:$G$512,2,FALSE))</f>
        <v>Pengadministrasi Kemahasiswaan dan Alumni</v>
      </c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7">
        <f>IF(AQ40="","",VLOOKUP(AQ40,'Konversi Jab'!$C$4:$G$512,4,FALSE))</f>
        <v>5</v>
      </c>
    </row>
    <row r="41" spans="3:87" ht="11" customHeight="1" x14ac:dyDescent="0.2">
      <c r="C41" s="49"/>
      <c r="D41" s="98">
        <v>8</v>
      </c>
      <c r="E41" s="427" t="s">
        <v>2138</v>
      </c>
      <c r="F41" s="428"/>
      <c r="G41" s="428"/>
      <c r="H41" s="428"/>
      <c r="I41" s="428"/>
      <c r="J41" s="428"/>
      <c r="K41" s="428"/>
      <c r="L41" s="428"/>
      <c r="M41" s="428"/>
      <c r="N41" s="430">
        <v>8</v>
      </c>
      <c r="O41" s="189" t="e">
        <f>COUNTIFS(#REF!,E41,#REF!,$BJ$27)</f>
        <v>#REF!</v>
      </c>
      <c r="P41" s="401"/>
      <c r="Q41" s="401" t="e">
        <f t="shared" si="3"/>
        <v>#REF!</v>
      </c>
      <c r="R41" s="32"/>
      <c r="S41" s="2"/>
      <c r="U41" s="11"/>
      <c r="V41" s="11"/>
      <c r="W41" s="100">
        <v>2</v>
      </c>
      <c r="X41" s="101" t="s">
        <v>2003</v>
      </c>
      <c r="Y41" s="102"/>
      <c r="Z41" s="102"/>
      <c r="AA41" s="102"/>
      <c r="AB41" s="102"/>
      <c r="AC41" s="102"/>
      <c r="AD41" s="102"/>
      <c r="AE41" s="102"/>
      <c r="AF41" s="102"/>
      <c r="AG41" s="103"/>
      <c r="AH41" s="118">
        <v>5</v>
      </c>
      <c r="AI41" s="189" t="e">
        <f>COUNTIFS(#REF!,X41,#REF!,$BJ$27)</f>
        <v>#REF!</v>
      </c>
      <c r="AJ41" s="118"/>
      <c r="AK41" s="118" t="e">
        <f t="shared" si="4"/>
        <v>#REF!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J41" s="398" t="e">
        <f>IF(X41="","",VLOOKUP(X41,'Konversi Jab'!$C$4:$G$512,2,FALSE))</f>
        <v>#N/A</v>
      </c>
      <c r="BK41" s="398"/>
      <c r="BL41" s="398"/>
      <c r="BM41" s="398"/>
      <c r="BN41" s="398"/>
      <c r="BO41" s="398"/>
      <c r="BP41" s="398"/>
      <c r="BQ41" s="398"/>
      <c r="BR41" s="398"/>
      <c r="BS41" s="398"/>
      <c r="BT41" s="397" t="e">
        <f>IF(X41="","",VLOOKUP(X41,'Konversi Jab'!$C$4:$G$512,4,FALSE))</f>
        <v>#N/A</v>
      </c>
      <c r="BW41" s="398" t="str">
        <f>IF(AQ41="","",VLOOKUP(AQ41,'Konversi Jab'!$C$4:$G$512,2,FALSE))</f>
        <v/>
      </c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7" t="str">
        <f>IF(AQ41="","",VLOOKUP(AQ41,'Konversi Jab'!$C$4:$G$512,4,FALSE))</f>
        <v/>
      </c>
    </row>
    <row r="42" spans="3:87" ht="11" customHeight="1" x14ac:dyDescent="0.2">
      <c r="C42" s="49"/>
      <c r="D42" s="98">
        <v>9</v>
      </c>
      <c r="E42" s="431" t="s">
        <v>496</v>
      </c>
      <c r="F42" s="402"/>
      <c r="G42" s="402"/>
      <c r="H42" s="402"/>
      <c r="I42" s="402"/>
      <c r="J42" s="402"/>
      <c r="K42" s="403"/>
      <c r="L42" s="403"/>
      <c r="M42" s="403"/>
      <c r="N42" s="401">
        <v>8</v>
      </c>
      <c r="O42" s="189" t="e">
        <f>COUNTIFS(#REF!,E42,#REF!,$BJ$27)</f>
        <v>#REF!</v>
      </c>
      <c r="P42" s="401"/>
      <c r="Q42" s="401" t="e">
        <f t="shared" si="3"/>
        <v>#REF!</v>
      </c>
      <c r="R42" s="32"/>
      <c r="S42" s="2"/>
      <c r="U42" s="11"/>
      <c r="V42" s="11"/>
      <c r="W42" s="98">
        <v>3</v>
      </c>
      <c r="X42" s="101" t="s">
        <v>101</v>
      </c>
      <c r="Y42" s="102"/>
      <c r="Z42" s="102"/>
      <c r="AA42" s="102"/>
      <c r="AB42" s="102"/>
      <c r="AC42" s="102"/>
      <c r="AD42" s="102"/>
      <c r="AE42" s="102"/>
      <c r="AF42" s="102"/>
      <c r="AG42" s="103"/>
      <c r="AH42" s="118">
        <v>5</v>
      </c>
      <c r="AI42" s="189" t="e">
        <f>COUNTIFS(#REF!,X42,#REF!,$BJ$27)</f>
        <v>#REF!</v>
      </c>
      <c r="AJ42" s="118"/>
      <c r="AK42" s="118" t="e">
        <f t="shared" si="4"/>
        <v>#REF!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J42" s="398" t="str">
        <f>IF(X42="","",VLOOKUP(X42,'Konversi Jab'!$C$4:$G$512,2,FALSE))</f>
        <v>Pengadministrasi Persuratan</v>
      </c>
      <c r="BK42" s="398"/>
      <c r="BL42" s="398"/>
      <c r="BM42" s="398"/>
      <c r="BN42" s="398"/>
      <c r="BO42" s="398"/>
      <c r="BP42" s="398"/>
      <c r="BQ42" s="398"/>
      <c r="BR42" s="398"/>
      <c r="BS42" s="398"/>
      <c r="BT42" s="397">
        <f>IF(X42="","",VLOOKUP(X42,'Konversi Jab'!$C$4:$G$512,4,FALSE))</f>
        <v>5</v>
      </c>
      <c r="BW42" s="398" t="str">
        <f>IF(AQ42="","",VLOOKUP(AQ42,'Konversi Jab'!$C$4:$G$512,2,FALSE))</f>
        <v/>
      </c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7" t="str">
        <f>IF(AQ42="","",VLOOKUP(AQ42,'Konversi Jab'!$C$4:$G$512,4,FALSE))</f>
        <v/>
      </c>
    </row>
    <row r="43" spans="3:87" ht="11" customHeight="1" x14ac:dyDescent="0.2">
      <c r="C43" s="50"/>
      <c r="D43" s="98">
        <v>10</v>
      </c>
      <c r="E43" s="431" t="s">
        <v>498</v>
      </c>
      <c r="F43" s="402"/>
      <c r="G43" s="402"/>
      <c r="H43" s="402"/>
      <c r="I43" s="402"/>
      <c r="J43" s="402"/>
      <c r="K43" s="403"/>
      <c r="L43" s="403"/>
      <c r="M43" s="403"/>
      <c r="N43" s="401">
        <v>7</v>
      </c>
      <c r="O43" s="189" t="e">
        <f>COUNTIFS(#REF!,E43,#REF!,$BJ$27)</f>
        <v>#REF!</v>
      </c>
      <c r="P43" s="401"/>
      <c r="Q43" s="401" t="e">
        <f t="shared" si="3"/>
        <v>#REF!</v>
      </c>
      <c r="R43" s="32"/>
      <c r="S43" s="2"/>
      <c r="U43" s="11"/>
      <c r="V43" s="11"/>
      <c r="W43" s="100">
        <v>4</v>
      </c>
      <c r="X43" s="101" t="s">
        <v>1610</v>
      </c>
      <c r="Y43" s="102"/>
      <c r="Z43" s="102"/>
      <c r="AA43" s="102"/>
      <c r="AB43" s="102"/>
      <c r="AC43" s="102"/>
      <c r="AD43" s="102"/>
      <c r="AE43" s="102"/>
      <c r="AF43" s="102"/>
      <c r="AG43" s="103"/>
      <c r="AH43" s="118">
        <v>5</v>
      </c>
      <c r="AI43" s="189" t="e">
        <f>COUNTIFS(#REF!,X43,#REF!,$BJ$27)</f>
        <v>#REF!</v>
      </c>
      <c r="AJ43" s="118"/>
      <c r="AK43" s="118" t="e">
        <f t="shared" si="4"/>
        <v>#REF!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98" t="e">
        <f>IF(X43="","",VLOOKUP(X43,'Konversi Jab'!$C$4:$G$512,2,FALSE))</f>
        <v>#N/A</v>
      </c>
      <c r="BK43" s="398"/>
      <c r="BL43" s="398"/>
      <c r="BM43" s="398"/>
      <c r="BN43" s="398"/>
      <c r="BO43" s="398"/>
      <c r="BP43" s="398"/>
      <c r="BQ43" s="398"/>
      <c r="BR43" s="398"/>
      <c r="BS43" s="398"/>
      <c r="BT43" s="397" t="e">
        <f>IF(X43="","",VLOOKUP(X43,'Konversi Jab'!$C$4:$G$512,4,FALSE))</f>
        <v>#N/A</v>
      </c>
      <c r="BW43" s="398" t="str">
        <f>IF(AQ43="","",VLOOKUP(AQ43,'Konversi Jab'!$C$4:$G$512,2,FALSE))</f>
        <v/>
      </c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97" t="str">
        <f>IF(AQ43="","",VLOOKUP(AQ43,'Konversi Jab'!$C$4:$G$512,4,FALSE))</f>
        <v/>
      </c>
    </row>
    <row r="44" spans="3:87" ht="11" customHeight="1" x14ac:dyDescent="0.2">
      <c r="C44" s="50"/>
      <c r="D44" s="98">
        <v>11</v>
      </c>
      <c r="E44" s="431" t="s">
        <v>499</v>
      </c>
      <c r="F44" s="402"/>
      <c r="G44" s="402"/>
      <c r="H44" s="402"/>
      <c r="I44" s="402"/>
      <c r="J44" s="402"/>
      <c r="K44" s="403"/>
      <c r="L44" s="403"/>
      <c r="M44" s="403"/>
      <c r="N44" s="401">
        <v>6</v>
      </c>
      <c r="O44" s="189" t="e">
        <f>COUNTIFS(#REF!,E44,#REF!,$BJ$27)</f>
        <v>#REF!</v>
      </c>
      <c r="P44" s="401"/>
      <c r="Q44" s="401" t="e">
        <f t="shared" si="3"/>
        <v>#REF!</v>
      </c>
      <c r="R44" s="32"/>
      <c r="S44" s="2"/>
      <c r="U44" s="11"/>
      <c r="V44" s="11"/>
      <c r="W44" s="98">
        <v>5</v>
      </c>
      <c r="X44" s="101" t="s">
        <v>1586</v>
      </c>
      <c r="Y44" s="102"/>
      <c r="Z44" s="102"/>
      <c r="AA44" s="102"/>
      <c r="AB44" s="102"/>
      <c r="AC44" s="102"/>
      <c r="AD44" s="102"/>
      <c r="AE44" s="102"/>
      <c r="AF44" s="102"/>
      <c r="AG44" s="103"/>
      <c r="AH44" s="118">
        <v>3</v>
      </c>
      <c r="AI44" s="189" t="e">
        <f>COUNTIFS(#REF!,X44,#REF!,$BJ$27)</f>
        <v>#REF!</v>
      </c>
      <c r="AJ44" s="118"/>
      <c r="AK44" s="118" t="e">
        <f t="shared" si="4"/>
        <v>#REF!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98" t="e">
        <f>IF(X44="","",VLOOKUP(X44,'Konversi Jab'!$C$4:$G$512,2,FALSE))</f>
        <v>#N/A</v>
      </c>
      <c r="BK44" s="398"/>
      <c r="BL44" s="398"/>
      <c r="BM44" s="398"/>
      <c r="BN44" s="398"/>
      <c r="BO44" s="398"/>
      <c r="BP44" s="398"/>
      <c r="BQ44" s="398"/>
      <c r="BR44" s="398"/>
      <c r="BS44" s="398"/>
      <c r="BT44" s="397" t="e">
        <f>IF(X44="","",VLOOKUP(X44,'Konversi Jab'!$C$4:$G$512,4,FALSE))</f>
        <v>#N/A</v>
      </c>
      <c r="BW44" s="398" t="str">
        <f>IF(AQ44="","",VLOOKUP(AQ44,'Konversi Jab'!$C$4:$G$512,2,FALSE))</f>
        <v/>
      </c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7" t="str">
        <f>IF(AQ44="","",VLOOKUP(AQ44,'Konversi Jab'!$C$4:$G$512,4,FALSE))</f>
        <v/>
      </c>
    </row>
    <row r="45" spans="3:87" ht="11" customHeight="1" x14ac:dyDescent="0.2">
      <c r="C45" s="50"/>
      <c r="D45" s="98">
        <v>12</v>
      </c>
      <c r="E45" s="101" t="s">
        <v>38</v>
      </c>
      <c r="F45" s="112"/>
      <c r="G45" s="112"/>
      <c r="H45" s="112"/>
      <c r="I45" s="112"/>
      <c r="J45" s="112"/>
      <c r="K45" s="108"/>
      <c r="L45" s="108"/>
      <c r="M45" s="108"/>
      <c r="N45" s="118">
        <v>5</v>
      </c>
      <c r="O45" s="189" t="e">
        <f>COUNTIFS(#REF!,E45,#REF!,$BJ$27)</f>
        <v>#REF!</v>
      </c>
      <c r="P45" s="118"/>
      <c r="Q45" s="118" t="e">
        <f t="shared" si="3"/>
        <v>#REF!</v>
      </c>
      <c r="R45" s="32"/>
      <c r="S45" s="2"/>
      <c r="U45" s="2"/>
      <c r="V45" s="2"/>
      <c r="W45" s="100">
        <v>6</v>
      </c>
      <c r="X45" s="101" t="s">
        <v>4</v>
      </c>
      <c r="Y45" s="102"/>
      <c r="Z45" s="102"/>
      <c r="AA45" s="102"/>
      <c r="AB45" s="102"/>
      <c r="AC45" s="102"/>
      <c r="AD45" s="102"/>
      <c r="AE45" s="102"/>
      <c r="AF45" s="102"/>
      <c r="AG45" s="103"/>
      <c r="AH45" s="118">
        <v>3</v>
      </c>
      <c r="AI45" s="189" t="e">
        <f>COUNTIFS(#REF!,X45,#REF!,$BJ$27)</f>
        <v>#REF!</v>
      </c>
      <c r="AJ45" s="118"/>
      <c r="AK45" s="118" t="e">
        <f t="shared" si="4"/>
        <v>#REF!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98" t="e">
        <f>IF(X45="","",VLOOKUP(X45,'Konversi Jab'!$C$4:$G$512,2,FALSE))</f>
        <v>#N/A</v>
      </c>
      <c r="BK45" s="398"/>
      <c r="BL45" s="398"/>
      <c r="BM45" s="398"/>
      <c r="BN45" s="398"/>
      <c r="BO45" s="398"/>
      <c r="BP45" s="398"/>
      <c r="BQ45" s="398"/>
      <c r="BR45" s="398"/>
      <c r="BS45" s="398"/>
      <c r="BT45" s="397" t="e">
        <f>IF(X45="","",VLOOKUP(X45,'Konversi Jab'!$C$4:$G$512,4,FALSE))</f>
        <v>#N/A</v>
      </c>
      <c r="BW45" s="398" t="str">
        <f>IF(AQ45="","",VLOOKUP(AQ45,'Konversi Jab'!$C$4:$G$512,2,FALSE))</f>
        <v/>
      </c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97" t="str">
        <f>IF(AQ45="","",VLOOKUP(AQ45,'Konversi Jab'!$C$4:$G$512,4,FALSE))</f>
        <v/>
      </c>
    </row>
    <row r="46" spans="3:87" ht="11" customHeight="1" thickBot="1" x14ac:dyDescent="0.25">
      <c r="C46" s="287"/>
      <c r="D46" s="288"/>
      <c r="E46" s="288"/>
      <c r="F46" s="289"/>
      <c r="G46" s="289"/>
      <c r="H46" s="289"/>
      <c r="I46" s="289"/>
      <c r="J46" s="289"/>
      <c r="K46" s="290"/>
      <c r="L46" s="290"/>
      <c r="M46" s="290"/>
      <c r="N46" s="290"/>
      <c r="O46" s="290"/>
      <c r="P46" s="288"/>
      <c r="Q46" s="290"/>
      <c r="R46" s="285"/>
      <c r="S46" s="2"/>
    </row>
    <row r="47" spans="3:87" ht="11" customHeight="1" x14ac:dyDescent="0.2">
      <c r="C47" s="11"/>
      <c r="K47" s="11"/>
      <c r="L47" s="11"/>
      <c r="M47" s="11"/>
    </row>
    <row r="48" spans="3:87" ht="11" customHeight="1" x14ac:dyDescent="0.2">
      <c r="C48" s="11"/>
      <c r="K48" s="11"/>
      <c r="L48" s="11"/>
      <c r="M48" s="11"/>
    </row>
    <row r="49" spans="3:13" ht="11" customHeight="1" x14ac:dyDescent="0.2">
      <c r="C49" s="11"/>
      <c r="K49" s="11"/>
      <c r="L49" s="11"/>
      <c r="M49" s="11"/>
    </row>
    <row r="50" spans="3:13" ht="11" customHeight="1" x14ac:dyDescent="0.2">
      <c r="C50" s="11"/>
      <c r="K50" s="11"/>
      <c r="L50" s="11"/>
      <c r="M50" s="11"/>
    </row>
    <row r="51" spans="3:13" ht="11" customHeight="1" x14ac:dyDescent="0.2">
      <c r="C51" s="11"/>
      <c r="K51" s="11"/>
      <c r="L51" s="11"/>
      <c r="M51" s="11"/>
    </row>
    <row r="52" spans="3:13" ht="11" customHeight="1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ht="11" customHeight="1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ht="11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ht="11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ht="11" customHeight="1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ht="11" customHeight="1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ht="11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ht="11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ht="11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ortState ref="X40:AK45">
    <sortCondition descending="1" ref="AH40:AH45"/>
  </sortState>
  <mergeCells count="16">
    <mergeCell ref="AP37:BF37"/>
    <mergeCell ref="W37:AK37"/>
    <mergeCell ref="AC16:AR17"/>
    <mergeCell ref="W25:AK26"/>
    <mergeCell ref="AP25:BF26"/>
    <mergeCell ref="W35:AK36"/>
    <mergeCell ref="AP35:BF36"/>
    <mergeCell ref="AC18:AR18"/>
    <mergeCell ref="W27:AK27"/>
    <mergeCell ref="AP27:BF27"/>
    <mergeCell ref="D25:Q26"/>
    <mergeCell ref="N5:W6"/>
    <mergeCell ref="M9:X10"/>
    <mergeCell ref="C1:BF1"/>
    <mergeCell ref="C2:BF2"/>
    <mergeCell ref="C3:BF3"/>
  </mergeCells>
  <phoneticPr fontId="33" type="noConversion"/>
  <conditionalFormatting sqref="X40:X45">
    <cfRule type="duplicateValues" dxfId="137" priority="623"/>
  </conditionalFormatting>
  <printOptions horizontalCentered="1"/>
  <pageMargins left="0.19685039370078741" right="0.19685039370078741" top="0.19685039370078741" bottom="0.19685039370078741" header="0.31496062992125984" footer="0.23622047244094491"/>
  <pageSetup paperSize="14" scale="93" fitToHeight="0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BN60"/>
  <sheetViews>
    <sheetView view="pageBreakPreview" topLeftCell="A15" zoomScale="140" zoomScaleNormal="140" zoomScaleSheetLayoutView="110" zoomScalePageLayoutView="140" workbookViewId="0">
      <selection activeCell="O41" sqref="O41"/>
    </sheetView>
  </sheetViews>
  <sheetFormatPr baseColWidth="10" defaultColWidth="2.6640625" defaultRowHeight="11" customHeight="1" x14ac:dyDescent="0.2"/>
  <cols>
    <col min="1" max="5" width="2.6640625" style="57"/>
    <col min="6" max="13" width="3.5" style="57" customWidth="1"/>
    <col min="14" max="16384" width="2.6640625" style="57"/>
  </cols>
  <sheetData>
    <row r="1" spans="1:57" ht="11" customHeight="1" x14ac:dyDescent="0.2">
      <c r="A1" s="11"/>
      <c r="B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1" customHeight="1" x14ac:dyDescent="0.2">
      <c r="A2" s="11"/>
      <c r="B2" s="11"/>
      <c r="C2" s="470" t="s">
        <v>90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1" customHeight="1" x14ac:dyDescent="0.2">
      <c r="A3" s="11"/>
      <c r="B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ht="11" customHeight="1" thickBot="1" x14ac:dyDescent="0.25">
      <c r="A4" s="11"/>
      <c r="B4" s="11"/>
      <c r="AF4" s="59"/>
      <c r="AG4" s="59"/>
      <c r="AH4" s="59"/>
      <c r="AI4" s="59"/>
      <c r="AJ4" s="59"/>
      <c r="AK4" s="59"/>
      <c r="AL4" s="59"/>
    </row>
    <row r="5" spans="1:57" ht="11" customHeight="1" x14ac:dyDescent="0.2">
      <c r="A5" s="11"/>
      <c r="B5" s="11"/>
      <c r="N5" s="11"/>
      <c r="O5" s="11"/>
      <c r="S5" s="477" t="s">
        <v>7</v>
      </c>
      <c r="T5" s="478"/>
      <c r="U5" s="478"/>
      <c r="V5" s="478"/>
      <c r="W5" s="478"/>
      <c r="X5" s="478"/>
      <c r="Y5" s="478"/>
      <c r="Z5" s="478"/>
      <c r="AA5" s="478"/>
      <c r="AB5" s="479"/>
      <c r="AF5" s="59"/>
      <c r="AG5" s="2"/>
      <c r="AH5" s="2"/>
      <c r="AI5" s="59"/>
      <c r="AJ5" s="59"/>
      <c r="AK5" s="59"/>
      <c r="AL5" s="59"/>
    </row>
    <row r="6" spans="1:57" ht="11" customHeight="1" thickBot="1" x14ac:dyDescent="0.25">
      <c r="A6" s="11"/>
      <c r="B6" s="11"/>
      <c r="N6" s="11"/>
      <c r="O6" s="11"/>
      <c r="S6" s="480"/>
      <c r="T6" s="481"/>
      <c r="U6" s="481"/>
      <c r="V6" s="481"/>
      <c r="W6" s="481"/>
      <c r="X6" s="481"/>
      <c r="Y6" s="481"/>
      <c r="Z6" s="481"/>
      <c r="AA6" s="481"/>
      <c r="AB6" s="482"/>
      <c r="AF6" s="59"/>
      <c r="AG6" s="2"/>
      <c r="AH6" s="2"/>
      <c r="AI6" s="59"/>
      <c r="AJ6" s="59"/>
      <c r="AK6" s="59"/>
      <c r="AL6" s="59"/>
    </row>
    <row r="7" spans="1:57" ht="11" customHeight="1" x14ac:dyDescent="0.2">
      <c r="A7" s="2"/>
      <c r="B7" s="2"/>
      <c r="W7" s="46"/>
      <c r="X7" s="2"/>
      <c r="AF7" s="59"/>
      <c r="AG7" s="59"/>
      <c r="AH7" s="59"/>
      <c r="AI7" s="59"/>
      <c r="AJ7" s="59"/>
      <c r="AK7" s="59"/>
      <c r="AL7" s="59"/>
    </row>
    <row r="8" spans="1:57" ht="11" customHeight="1" thickBot="1" x14ac:dyDescent="0.25">
      <c r="A8" s="2"/>
      <c r="B8" s="2"/>
      <c r="W8" s="32"/>
      <c r="AF8" s="59"/>
      <c r="AG8" s="59"/>
      <c r="AH8" s="59"/>
      <c r="AI8" s="59"/>
      <c r="AJ8" s="59"/>
      <c r="AK8" s="59"/>
      <c r="AL8" s="59"/>
    </row>
    <row r="9" spans="1:57" ht="11" customHeight="1" x14ac:dyDescent="0.2">
      <c r="A9" s="2"/>
      <c r="B9" s="2"/>
      <c r="C9" s="419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Q9" s="1"/>
      <c r="R9" s="471" t="s">
        <v>1356</v>
      </c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3"/>
      <c r="AD9" s="419"/>
      <c r="AE9" s="419"/>
      <c r="AF9" s="29"/>
      <c r="AG9" s="1"/>
      <c r="AH9" s="1"/>
      <c r="AI9" s="1"/>
      <c r="AJ9" s="29"/>
      <c r="AK9" s="29"/>
      <c r="AL9" s="29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</row>
    <row r="10" spans="1:57" ht="11" customHeight="1" thickBot="1" x14ac:dyDescent="0.25">
      <c r="C10" s="419"/>
      <c r="D10" s="1"/>
      <c r="E10" s="1"/>
      <c r="F10" s="1"/>
      <c r="G10" s="1"/>
      <c r="H10" s="1"/>
      <c r="I10" s="1"/>
      <c r="J10" s="1"/>
      <c r="K10" s="1"/>
      <c r="L10" s="1"/>
      <c r="Q10" s="1"/>
      <c r="R10" s="474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6"/>
      <c r="AD10" s="419"/>
      <c r="AE10" s="419"/>
      <c r="AF10" s="29"/>
      <c r="AG10" s="1"/>
      <c r="AH10" s="1"/>
      <c r="AI10" s="1"/>
      <c r="AJ10" s="29"/>
      <c r="AK10" s="29"/>
      <c r="AL10" s="29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</row>
    <row r="11" spans="1:57" ht="11" customHeight="1" x14ac:dyDescent="0.2">
      <c r="C11" s="41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29"/>
      <c r="R11" s="29"/>
      <c r="S11" s="29"/>
      <c r="T11" s="29"/>
      <c r="U11" s="29"/>
      <c r="V11" s="29"/>
      <c r="W11" s="421"/>
      <c r="X11" s="29"/>
      <c r="Y11" s="419"/>
      <c r="Z11" s="419"/>
      <c r="AA11" s="419"/>
      <c r="AB11" s="419"/>
      <c r="AC11" s="419"/>
      <c r="AD11" s="419"/>
      <c r="AE11" s="419"/>
      <c r="AF11" s="29"/>
      <c r="AG11" s="29"/>
      <c r="AH11" s="29"/>
      <c r="AI11" s="29"/>
      <c r="AJ11" s="29"/>
      <c r="AK11" s="29"/>
      <c r="AL11" s="29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</row>
    <row r="12" spans="1:57" ht="11" customHeight="1" thickBot="1" x14ac:dyDescent="0.25">
      <c r="M12" s="2"/>
      <c r="N12" s="2"/>
      <c r="O12" s="2"/>
      <c r="P12" s="2"/>
      <c r="S12" s="5"/>
      <c r="T12" s="58"/>
      <c r="U12" s="58"/>
      <c r="V12" s="58"/>
      <c r="W12" s="83"/>
      <c r="X12" s="5"/>
      <c r="Y12" s="5"/>
      <c r="Z12" s="5"/>
      <c r="AA12" s="5"/>
      <c r="AB12" s="5"/>
      <c r="AC12" s="58"/>
      <c r="AF12" s="59"/>
      <c r="AG12" s="59"/>
      <c r="AH12" s="59"/>
      <c r="AI12" s="59"/>
      <c r="AJ12" s="59"/>
      <c r="AK12" s="59"/>
      <c r="AL12" s="59"/>
    </row>
    <row r="13" spans="1:57" ht="11" customHeight="1" x14ac:dyDescent="0.2">
      <c r="M13" s="6"/>
      <c r="N13" s="7"/>
      <c r="O13" s="7"/>
      <c r="P13" s="7"/>
      <c r="Q13" s="7"/>
      <c r="R13" s="7"/>
      <c r="S13" s="59"/>
      <c r="X13" s="2"/>
      <c r="Y13" s="2"/>
      <c r="Z13" s="2"/>
      <c r="AA13" s="2"/>
      <c r="AB13" s="2"/>
      <c r="AC13" s="42"/>
      <c r="AD13" s="71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X13" s="2"/>
    </row>
    <row r="14" spans="1:57" ht="11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2"/>
      <c r="AD14" s="3"/>
      <c r="AE14" s="2"/>
      <c r="AF14" s="2"/>
      <c r="AG14" s="2"/>
      <c r="AH14" s="2"/>
      <c r="AI14" s="2"/>
      <c r="AJ14" s="29"/>
      <c r="AK14" s="29"/>
      <c r="AL14" s="29"/>
      <c r="AM14" s="29"/>
      <c r="AN14" s="29"/>
      <c r="AO14" s="29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7" ht="11" customHeight="1" thickBo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1"/>
      <c r="AD15" s="4"/>
      <c r="AE15" s="5"/>
      <c r="AF15" s="5"/>
      <c r="AG15" s="5"/>
      <c r="AH15" s="5"/>
      <c r="AI15" s="5"/>
      <c r="AJ15" s="5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7" ht="11" customHeight="1" x14ac:dyDescent="0.2">
      <c r="C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T16" s="2"/>
      <c r="U16" s="2"/>
      <c r="V16" s="490" t="s">
        <v>65</v>
      </c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3:66" ht="11" customHeight="1" thickBot="1" x14ac:dyDescent="0.25">
      <c r="C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T17" s="2"/>
      <c r="U17" s="2"/>
      <c r="V17" s="493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5"/>
      <c r="AL17" s="2"/>
      <c r="AM17" s="2"/>
      <c r="AN17" s="2"/>
      <c r="AP17" s="2"/>
      <c r="AQ17" s="2"/>
      <c r="AR17" s="2"/>
      <c r="AS17" s="66"/>
      <c r="AT17" s="66"/>
      <c r="AU17" s="66"/>
      <c r="AV17" s="66"/>
      <c r="AW17" s="66"/>
      <c r="AX17" s="2"/>
      <c r="AY17" s="2"/>
      <c r="AZ17" s="2"/>
      <c r="BA17" s="2"/>
      <c r="BB17" s="2"/>
      <c r="BC17" s="2"/>
    </row>
    <row r="18" spans="3:66" ht="11" customHeight="1" thickBot="1" x14ac:dyDescent="0.25">
      <c r="D18" s="2"/>
      <c r="E18" s="2"/>
      <c r="K18" s="2"/>
      <c r="L18" s="42"/>
      <c r="M18" s="3"/>
      <c r="N18" s="2"/>
      <c r="O18" s="2"/>
      <c r="P18" s="2"/>
      <c r="Q18" s="2"/>
      <c r="R18" s="2"/>
      <c r="S18" s="2"/>
      <c r="T18" s="2"/>
      <c r="U18" s="2"/>
      <c r="V18" s="496" t="s">
        <v>1388</v>
      </c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8"/>
      <c r="AL18" s="2"/>
      <c r="AM18" s="2"/>
      <c r="AN18" s="2"/>
      <c r="AP18" s="2"/>
      <c r="AQ18" s="2"/>
      <c r="AR18" s="2"/>
      <c r="AS18" s="66"/>
      <c r="AT18" s="66"/>
      <c r="AU18" s="66"/>
      <c r="AV18" s="66"/>
      <c r="AW18" s="66"/>
      <c r="AX18" s="2"/>
      <c r="AY18" s="2"/>
      <c r="AZ18" s="2"/>
      <c r="BA18" s="2"/>
      <c r="BB18" s="2"/>
      <c r="BC18" s="2"/>
    </row>
    <row r="19" spans="3:66" ht="11" customHeight="1" x14ac:dyDescent="0.2">
      <c r="D19" s="2"/>
      <c r="E19" s="2"/>
      <c r="K19" s="2"/>
      <c r="L19" s="42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3:66" ht="11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42"/>
      <c r="M20" s="3"/>
      <c r="N20" s="2"/>
      <c r="O20" s="2"/>
      <c r="P20" s="2"/>
      <c r="Q20" s="2"/>
      <c r="R20" s="2"/>
      <c r="S20" s="2"/>
      <c r="U20" s="2"/>
      <c r="V20" s="2"/>
      <c r="W20" s="2"/>
      <c r="X20" s="2"/>
      <c r="Y20" s="2"/>
      <c r="Z20" s="2"/>
      <c r="AA20" s="2"/>
      <c r="AB20" s="2"/>
      <c r="AC20" s="2"/>
      <c r="AD20" s="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59"/>
      <c r="BE20" s="59"/>
      <c r="BF20" s="59"/>
      <c r="BG20" s="59"/>
    </row>
    <row r="21" spans="3:66" ht="11" customHeight="1" x14ac:dyDescent="0.2">
      <c r="C21" s="2"/>
      <c r="D21" s="2"/>
      <c r="L21" s="72"/>
      <c r="M21" s="3"/>
      <c r="N21" s="2"/>
      <c r="O21" s="2"/>
      <c r="P21" s="2"/>
      <c r="Q21" s="2"/>
      <c r="R21" s="2"/>
      <c r="S21" s="2"/>
      <c r="U21" s="6"/>
      <c r="V21" s="7"/>
      <c r="W21" s="7"/>
      <c r="X21" s="7"/>
      <c r="Y21" s="7"/>
      <c r="Z21" s="7"/>
      <c r="AA21" s="7"/>
      <c r="AB21" s="7"/>
      <c r="AC21" s="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59"/>
      <c r="AV21" s="59"/>
      <c r="AW21" s="2"/>
      <c r="AX21" s="2"/>
      <c r="AY21" s="2"/>
      <c r="AZ21" s="2"/>
      <c r="BA21" s="2"/>
      <c r="BB21" s="2"/>
      <c r="BC21" s="2"/>
      <c r="BD21" s="59"/>
      <c r="BE21" s="59"/>
      <c r="BF21" s="59"/>
      <c r="BG21" s="59"/>
    </row>
    <row r="22" spans="3:66" ht="11" customHeight="1" thickBot="1" x14ac:dyDescent="0.25">
      <c r="C22" s="2"/>
      <c r="D22" s="2"/>
      <c r="L22" s="72"/>
      <c r="M22" s="3"/>
      <c r="N22" s="2"/>
      <c r="O22" s="2"/>
      <c r="P22" s="2"/>
      <c r="Q22" s="2"/>
      <c r="R22" s="2"/>
      <c r="S22" s="2"/>
      <c r="U22" s="3"/>
      <c r="V22" s="2"/>
      <c r="W22" s="2"/>
      <c r="X22" s="2"/>
      <c r="Y22" s="2"/>
      <c r="Z22" s="2"/>
      <c r="AA22" s="2"/>
      <c r="AB22" s="5"/>
      <c r="AC22" s="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59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59"/>
      <c r="BL22" s="59"/>
      <c r="BM22" s="59"/>
      <c r="BN22" s="59"/>
    </row>
    <row r="23" spans="3:66" ht="11" customHeight="1" thickBot="1" x14ac:dyDescent="0.25">
      <c r="C23" s="2"/>
      <c r="D23" s="2"/>
      <c r="L23" s="75"/>
      <c r="M23" s="65"/>
      <c r="N23" s="2"/>
      <c r="O23" s="2"/>
      <c r="P23" s="2"/>
      <c r="Q23" s="2"/>
      <c r="R23" s="2"/>
      <c r="S23" s="2"/>
      <c r="U23" s="3"/>
      <c r="V23" s="42"/>
      <c r="W23" s="471" t="s">
        <v>857</v>
      </c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3"/>
      <c r="AL23" s="2"/>
      <c r="AM23" s="2"/>
      <c r="AN23" s="2"/>
      <c r="AO23" s="2"/>
      <c r="AP23" s="2"/>
      <c r="AQ23" s="59"/>
      <c r="AR23" s="2"/>
      <c r="AS23" s="2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59"/>
      <c r="BL23" s="59"/>
      <c r="BM23" s="59"/>
      <c r="BN23" s="59"/>
    </row>
    <row r="24" spans="3:66" ht="11" customHeight="1" thickBot="1" x14ac:dyDescent="0.25"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"/>
      <c r="U24" s="6"/>
      <c r="V24" s="40"/>
      <c r="W24" s="474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6"/>
      <c r="AL24" s="2"/>
      <c r="AM24" s="2"/>
      <c r="AN24" s="2"/>
      <c r="AO24" s="2" t="s">
        <v>2291</v>
      </c>
      <c r="AP24" s="2"/>
      <c r="AQ24" s="59"/>
      <c r="AR24" s="2"/>
      <c r="AS24" s="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59"/>
      <c r="BL24" s="59"/>
      <c r="BM24" s="59"/>
      <c r="BN24" s="59"/>
    </row>
    <row r="25" spans="3:66" ht="11" customHeight="1" thickBot="1" x14ac:dyDescent="0.25">
      <c r="C25" s="47"/>
      <c r="D25" s="490" t="s">
        <v>2506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  <c r="R25" s="32"/>
      <c r="S25" s="2"/>
      <c r="U25" s="3"/>
      <c r="V25" s="2"/>
      <c r="W25" s="467" t="s">
        <v>1387</v>
      </c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9"/>
      <c r="AL25" s="2"/>
      <c r="AM25" s="2"/>
      <c r="AN25" s="2"/>
      <c r="AO25" s="2"/>
      <c r="AP25" s="2"/>
      <c r="AQ25" s="59"/>
      <c r="AR25" s="2"/>
      <c r="AS25" s="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59"/>
      <c r="BL25" s="59"/>
      <c r="BM25" s="59"/>
      <c r="BN25" s="59"/>
    </row>
    <row r="26" spans="3:66" ht="11" customHeight="1" thickBot="1" x14ac:dyDescent="0.25">
      <c r="C26" s="47"/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  <c r="R26" s="32"/>
      <c r="S26" s="2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59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59"/>
      <c r="BL26" s="59"/>
      <c r="BM26" s="59"/>
      <c r="BN26" s="59"/>
    </row>
    <row r="27" spans="3:66" ht="11" customHeight="1" x14ac:dyDescent="0.2"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  <c r="S27" s="2"/>
      <c r="U27" s="3"/>
      <c r="V27" s="2"/>
      <c r="W27" s="100" t="s">
        <v>95</v>
      </c>
      <c r="X27" s="101" t="s">
        <v>94</v>
      </c>
      <c r="Y27" s="113"/>
      <c r="Z27" s="102"/>
      <c r="AA27" s="102"/>
      <c r="AB27" s="102"/>
      <c r="AC27" s="102"/>
      <c r="AD27" s="102"/>
      <c r="AE27" s="102"/>
      <c r="AF27" s="102"/>
      <c r="AG27" s="103"/>
      <c r="AH27" s="99" t="s">
        <v>125</v>
      </c>
      <c r="AI27" s="99" t="s">
        <v>10</v>
      </c>
      <c r="AJ27" s="99" t="s">
        <v>126</v>
      </c>
      <c r="AK27" s="106" t="s">
        <v>127</v>
      </c>
      <c r="AL27" s="2"/>
      <c r="AM27" s="2"/>
      <c r="AN27" s="2"/>
      <c r="AO27" s="57" t="str">
        <f>X27</f>
        <v>Nama Jabatan</v>
      </c>
      <c r="AP27" s="57">
        <f t="shared" ref="AP27:AY27" si="0">Y27</f>
        <v>0</v>
      </c>
      <c r="AQ27" s="57">
        <f t="shared" si="0"/>
        <v>0</v>
      </c>
      <c r="AR27" s="57">
        <f t="shared" si="0"/>
        <v>0</v>
      </c>
      <c r="AS27" s="57">
        <f t="shared" si="0"/>
        <v>0</v>
      </c>
      <c r="AT27" s="57">
        <f t="shared" si="0"/>
        <v>0</v>
      </c>
      <c r="AU27" s="57">
        <f t="shared" si="0"/>
        <v>0</v>
      </c>
      <c r="AV27" s="57">
        <f t="shared" si="0"/>
        <v>0</v>
      </c>
      <c r="AW27" s="57">
        <f t="shared" si="0"/>
        <v>0</v>
      </c>
      <c r="AX27" s="57">
        <f t="shared" si="0"/>
        <v>0</v>
      </c>
      <c r="AY27" s="57" t="str">
        <f t="shared" si="0"/>
        <v>JC</v>
      </c>
      <c r="AZ27" s="55"/>
      <c r="BA27" s="55"/>
      <c r="BB27" s="55"/>
      <c r="BC27" s="55"/>
      <c r="BD27" s="55"/>
      <c r="BE27" s="55"/>
      <c r="BF27" s="55"/>
      <c r="BG27" s="11"/>
      <c r="BH27" s="11"/>
      <c r="BI27" s="11"/>
      <c r="BJ27" s="43"/>
      <c r="BK27" s="59"/>
      <c r="BL27" s="59"/>
      <c r="BM27" s="59"/>
      <c r="BN27" s="59"/>
    </row>
    <row r="28" spans="3:66" ht="11" customHeight="1" x14ac:dyDescent="0.2">
      <c r="C28" s="47"/>
      <c r="D28" s="98" t="s">
        <v>95</v>
      </c>
      <c r="E28" s="101" t="s">
        <v>94</v>
      </c>
      <c r="F28" s="112"/>
      <c r="G28" s="112"/>
      <c r="H28" s="112"/>
      <c r="I28" s="112"/>
      <c r="J28" s="112"/>
      <c r="K28" s="108"/>
      <c r="L28" s="108"/>
      <c r="M28" s="108"/>
      <c r="N28" s="99" t="s">
        <v>125</v>
      </c>
      <c r="O28" s="99" t="s">
        <v>10</v>
      </c>
      <c r="P28" s="99" t="s">
        <v>126</v>
      </c>
      <c r="Q28" s="106" t="s">
        <v>127</v>
      </c>
      <c r="R28" s="32"/>
      <c r="S28" s="2"/>
      <c r="U28" s="3"/>
      <c r="V28" s="2"/>
      <c r="W28" s="98">
        <v>1</v>
      </c>
      <c r="X28" s="101" t="s">
        <v>1703</v>
      </c>
      <c r="Y28" s="102"/>
      <c r="Z28" s="102"/>
      <c r="AA28" s="102"/>
      <c r="AB28" s="102"/>
      <c r="AC28" s="102"/>
      <c r="AD28" s="102"/>
      <c r="AE28" s="102"/>
      <c r="AF28" s="102"/>
      <c r="AG28" s="103"/>
      <c r="AH28" s="118">
        <v>6</v>
      </c>
      <c r="AI28" s="189" t="e">
        <f>COUNTIFS(#REF!,X28,#REF!,$AO$24)</f>
        <v>#REF!</v>
      </c>
      <c r="AJ28" s="189"/>
      <c r="AK28" s="118" t="e">
        <f>AI28-AJ28</f>
        <v>#REF!</v>
      </c>
      <c r="AL28" s="2"/>
      <c r="AM28" s="2"/>
      <c r="AN28" s="11"/>
      <c r="AO28" s="398" t="e">
        <f>IF(X28="","",VLOOKUP(X28,'Konversi Jab'!$C$4:$G$512,2,FALSE))</f>
        <v>#N/A</v>
      </c>
      <c r="AP28" s="398"/>
      <c r="AQ28" s="398"/>
      <c r="AR28" s="398"/>
      <c r="AS28" s="398"/>
      <c r="AT28" s="398"/>
      <c r="AU28" s="398"/>
      <c r="AV28" s="398"/>
      <c r="AW28" s="398"/>
      <c r="AX28" s="398"/>
      <c r="AY28" s="397" t="e">
        <f>IF(X28="","",VLOOKUP(X28,'Konversi Jab'!$C$4:$G$512,4,FALSE))</f>
        <v>#N/A</v>
      </c>
      <c r="AZ28" s="55"/>
      <c r="BA28" s="55"/>
      <c r="BB28" s="55"/>
      <c r="BC28" s="55"/>
      <c r="BD28" s="55"/>
      <c r="BE28" s="55"/>
      <c r="BF28" s="55"/>
      <c r="BG28" s="10"/>
      <c r="BH28" s="10"/>
      <c r="BI28" s="10"/>
      <c r="BJ28" s="10"/>
      <c r="BK28" s="59"/>
      <c r="BL28" s="59"/>
      <c r="BM28" s="59"/>
      <c r="BN28" s="59"/>
    </row>
    <row r="29" spans="3:66" ht="11" customHeight="1" x14ac:dyDescent="0.2">
      <c r="C29" s="47"/>
      <c r="D29" s="98">
        <v>1</v>
      </c>
      <c r="E29" s="107" t="s">
        <v>2507</v>
      </c>
      <c r="F29" s="194"/>
      <c r="G29" s="194"/>
      <c r="H29" s="194"/>
      <c r="I29" s="194"/>
      <c r="J29" s="194"/>
      <c r="K29" s="194"/>
      <c r="L29" s="194"/>
      <c r="M29" s="195"/>
      <c r="N29" s="193"/>
      <c r="O29" s="118"/>
      <c r="P29" s="118"/>
      <c r="Q29" s="118">
        <f>O29-P29</f>
        <v>0</v>
      </c>
      <c r="R29" s="32"/>
      <c r="S29" s="2"/>
      <c r="U29" s="3"/>
      <c r="V29" s="2"/>
      <c r="W29" s="100">
        <v>2</v>
      </c>
      <c r="X29" s="101" t="s">
        <v>1355</v>
      </c>
      <c r="Y29" s="102"/>
      <c r="Z29" s="102"/>
      <c r="AA29" s="102"/>
      <c r="AB29" s="102"/>
      <c r="AC29" s="102"/>
      <c r="AD29" s="102"/>
      <c r="AE29" s="102"/>
      <c r="AF29" s="102"/>
      <c r="AG29" s="103"/>
      <c r="AH29" s="118">
        <v>5</v>
      </c>
      <c r="AI29" s="189" t="e">
        <f>COUNTIFS(#REF!,X29,#REF!,$AO$24)</f>
        <v>#REF!</v>
      </c>
      <c r="AJ29" s="189"/>
      <c r="AK29" s="118" t="e">
        <f t="shared" ref="AK29:AK31" si="1">AI29-AJ29</f>
        <v>#REF!</v>
      </c>
      <c r="AL29" s="66"/>
      <c r="AM29" s="66"/>
      <c r="AN29" s="2"/>
      <c r="AO29" s="398" t="str">
        <f>IF(X29="","",VLOOKUP(X29,'Konversi Jab'!$C$4:$G$512,2,FALSE))</f>
        <v>Pengadministrasi Akademik</v>
      </c>
      <c r="AP29" s="398"/>
      <c r="AQ29" s="398"/>
      <c r="AR29" s="398"/>
      <c r="AS29" s="398"/>
      <c r="AT29" s="398"/>
      <c r="AU29" s="398"/>
      <c r="AV29" s="398"/>
      <c r="AW29" s="398"/>
      <c r="AX29" s="398"/>
      <c r="AY29" s="397">
        <f>IF(X29="","",VLOOKUP(X29,'Konversi Jab'!$C$4:$G$512,4,FALSE))</f>
        <v>5</v>
      </c>
      <c r="AZ29" s="55"/>
      <c r="BA29" s="55"/>
      <c r="BB29" s="55"/>
      <c r="BC29" s="55"/>
      <c r="BD29" s="55"/>
      <c r="BE29" s="55"/>
      <c r="BF29" s="55"/>
      <c r="BG29" s="10"/>
      <c r="BH29" s="10"/>
      <c r="BI29" s="10"/>
      <c r="BJ29" s="10"/>
      <c r="BK29" s="59"/>
      <c r="BL29" s="59"/>
      <c r="BM29" s="59"/>
      <c r="BN29" s="59"/>
    </row>
    <row r="30" spans="3:66" ht="11" customHeight="1" x14ac:dyDescent="0.2">
      <c r="C30" s="49"/>
      <c r="D30" s="98">
        <v>2</v>
      </c>
      <c r="E30" s="107" t="s">
        <v>2508</v>
      </c>
      <c r="F30" s="194"/>
      <c r="G30" s="194"/>
      <c r="H30" s="194"/>
      <c r="I30" s="194"/>
      <c r="J30" s="194"/>
      <c r="K30" s="194"/>
      <c r="L30" s="194"/>
      <c r="M30" s="195"/>
      <c r="N30" s="193"/>
      <c r="O30" s="118"/>
      <c r="P30" s="118"/>
      <c r="Q30" s="118">
        <f>O30-P30</f>
        <v>0</v>
      </c>
      <c r="R30" s="32"/>
      <c r="S30" s="2"/>
      <c r="U30" s="3"/>
      <c r="V30" s="2"/>
      <c r="W30" s="98">
        <v>3</v>
      </c>
      <c r="X30" s="101" t="s">
        <v>1649</v>
      </c>
      <c r="Y30" s="102"/>
      <c r="Z30" s="102"/>
      <c r="AA30" s="102"/>
      <c r="AB30" s="102"/>
      <c r="AC30" s="102"/>
      <c r="AD30" s="102"/>
      <c r="AE30" s="102"/>
      <c r="AF30" s="102"/>
      <c r="AG30" s="103"/>
      <c r="AH30" s="118">
        <v>5</v>
      </c>
      <c r="AI30" s="189" t="e">
        <f>COUNTIFS(#REF!,X30,#REF!,$AO$24)</f>
        <v>#REF!</v>
      </c>
      <c r="AJ30" s="189"/>
      <c r="AK30" s="118" t="e">
        <f t="shared" si="1"/>
        <v>#REF!</v>
      </c>
      <c r="AL30" s="66"/>
      <c r="AM30" s="11"/>
      <c r="AN30" s="12"/>
      <c r="AO30" s="398" t="e">
        <f>IF(X30="","",VLOOKUP(X30,'Konversi Jab'!$C$4:$G$512,2,FALSE))</f>
        <v>#N/A</v>
      </c>
      <c r="AP30" s="398"/>
      <c r="AQ30" s="398"/>
      <c r="AR30" s="398"/>
      <c r="AS30" s="398"/>
      <c r="AT30" s="398"/>
      <c r="AU30" s="398"/>
      <c r="AV30" s="398"/>
      <c r="AW30" s="398"/>
      <c r="AX30" s="398"/>
      <c r="AY30" s="397" t="e">
        <f>IF(X30="","",VLOOKUP(X30,'Konversi Jab'!$C$4:$G$512,4,FALSE))</f>
        <v>#N/A</v>
      </c>
      <c r="AZ30" s="55"/>
      <c r="BA30" s="55"/>
      <c r="BB30" s="55"/>
      <c r="BC30" s="55"/>
      <c r="BD30" s="55"/>
      <c r="BE30" s="55"/>
      <c r="BF30" s="55"/>
      <c r="BG30" s="10"/>
      <c r="BH30" s="10"/>
      <c r="BI30" s="10"/>
      <c r="BJ30" s="10"/>
      <c r="BK30" s="59"/>
      <c r="BL30" s="59"/>
      <c r="BM30" s="59"/>
      <c r="BN30" s="59"/>
    </row>
    <row r="31" spans="3:66" ht="11" customHeight="1" x14ac:dyDescent="0.2">
      <c r="C31" s="49"/>
      <c r="D31" s="98">
        <v>3</v>
      </c>
      <c r="E31" s="107" t="s">
        <v>2509</v>
      </c>
      <c r="F31" s="194"/>
      <c r="G31" s="194"/>
      <c r="H31" s="194"/>
      <c r="I31" s="194"/>
      <c r="J31" s="194"/>
      <c r="K31" s="194"/>
      <c r="L31" s="194"/>
      <c r="M31" s="194"/>
      <c r="N31" s="193"/>
      <c r="O31" s="118"/>
      <c r="P31" s="118"/>
      <c r="Q31" s="118"/>
      <c r="R31" s="32"/>
      <c r="S31" s="2"/>
      <c r="U31" s="3"/>
      <c r="V31" s="2"/>
      <c r="W31" s="100">
        <v>4</v>
      </c>
      <c r="X31" s="101" t="s">
        <v>18</v>
      </c>
      <c r="Y31" s="102"/>
      <c r="Z31" s="102"/>
      <c r="AA31" s="102"/>
      <c r="AB31" s="102"/>
      <c r="AC31" s="102"/>
      <c r="AD31" s="102"/>
      <c r="AE31" s="102"/>
      <c r="AF31" s="102"/>
      <c r="AG31" s="103"/>
      <c r="AH31" s="118">
        <v>5</v>
      </c>
      <c r="AI31" s="189" t="e">
        <f>COUNTIFS(#REF!,X31,#REF!,$AO$24)</f>
        <v>#REF!</v>
      </c>
      <c r="AJ31" s="189"/>
      <c r="AK31" s="118" t="e">
        <f t="shared" si="1"/>
        <v>#REF!</v>
      </c>
      <c r="AL31" s="66"/>
      <c r="AM31" s="66"/>
      <c r="AO31" s="398" t="str">
        <f>IF(X31="","",VLOOKUP(X31,'Konversi Jab'!$C$4:$G$512,2,FALSE))</f>
        <v>Pengadministrasi Kemahasiswaan dan Alumni</v>
      </c>
      <c r="AP31" s="398"/>
      <c r="AQ31" s="398"/>
      <c r="AR31" s="398"/>
      <c r="AS31" s="398"/>
      <c r="AT31" s="398"/>
      <c r="AU31" s="398"/>
      <c r="AV31" s="398"/>
      <c r="AW31" s="398"/>
      <c r="AX31" s="398"/>
      <c r="AY31" s="397">
        <f>IF(X31="","",VLOOKUP(X31,'Konversi Jab'!$C$4:$G$512,4,FALSE))</f>
        <v>5</v>
      </c>
      <c r="AZ31" s="11"/>
      <c r="BA31" s="11"/>
      <c r="BB31" s="11"/>
      <c r="BC31" s="11"/>
      <c r="BD31" s="11"/>
      <c r="BE31" s="11"/>
      <c r="BF31" s="11"/>
      <c r="BG31" s="10"/>
      <c r="BH31" s="27"/>
      <c r="BI31" s="27"/>
      <c r="BJ31" s="10"/>
      <c r="BK31" s="59"/>
      <c r="BL31" s="59"/>
      <c r="BM31" s="59"/>
      <c r="BN31" s="59"/>
    </row>
    <row r="32" spans="3:66" ht="11" customHeight="1" x14ac:dyDescent="0.2">
      <c r="C32" s="49"/>
      <c r="D32" s="98"/>
      <c r="E32" s="101" t="s">
        <v>1434</v>
      </c>
      <c r="F32" s="426" t="s">
        <v>2510</v>
      </c>
      <c r="G32" s="402"/>
      <c r="H32" s="402"/>
      <c r="I32" s="402"/>
      <c r="J32" s="402"/>
      <c r="K32" s="403"/>
      <c r="L32" s="403"/>
      <c r="M32" s="403"/>
      <c r="N32" s="401">
        <v>13</v>
      </c>
      <c r="O32" s="401">
        <v>5</v>
      </c>
      <c r="P32" s="401">
        <v>10</v>
      </c>
      <c r="Q32" s="401">
        <f t="shared" ref="Q32:Q45" si="2">O32-P32</f>
        <v>-5</v>
      </c>
      <c r="R32" s="32"/>
      <c r="S32" s="2"/>
      <c r="U32" s="9"/>
      <c r="V32" s="11"/>
      <c r="W32" s="1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"/>
      <c r="AJ32" s="2"/>
      <c r="AK32" s="11"/>
      <c r="AL32" s="11"/>
      <c r="AM32" s="11"/>
      <c r="AN32" s="11"/>
      <c r="AO32" s="398" t="str">
        <f>IF(X32="","",VLOOKUP(X32,'Konversi Jab'!$C$4:$G$512,2,FALSE))</f>
        <v/>
      </c>
      <c r="AP32" s="398"/>
      <c r="AQ32" s="398"/>
      <c r="AR32" s="398"/>
      <c r="AS32" s="398"/>
      <c r="AT32" s="398"/>
      <c r="AU32" s="398"/>
      <c r="AV32" s="398"/>
      <c r="AW32" s="398"/>
      <c r="AX32" s="398"/>
      <c r="AY32" s="397" t="str">
        <f>IF(X32="","",VLOOKUP(X32,'Konversi Jab'!$C$4:$G$512,4,FALSE))</f>
        <v/>
      </c>
      <c r="AZ32" s="11"/>
      <c r="BA32" s="11"/>
      <c r="BB32" s="11"/>
      <c r="BC32" s="11"/>
      <c r="BD32" s="11"/>
      <c r="BE32" s="11"/>
      <c r="BF32" s="2"/>
      <c r="BG32" s="2"/>
      <c r="BH32" s="11"/>
      <c r="BI32" s="11"/>
      <c r="BJ32" s="11"/>
      <c r="BK32" s="59"/>
      <c r="BL32" s="59"/>
      <c r="BM32" s="59"/>
      <c r="BN32" s="59"/>
    </row>
    <row r="33" spans="3:66" ht="11" customHeight="1" thickBot="1" x14ac:dyDescent="0.25">
      <c r="C33" s="49"/>
      <c r="D33" s="98"/>
      <c r="E33" s="101" t="s">
        <v>1435</v>
      </c>
      <c r="F33" s="426" t="s">
        <v>2511</v>
      </c>
      <c r="G33" s="402"/>
      <c r="H33" s="402"/>
      <c r="I33" s="402"/>
      <c r="J33" s="402"/>
      <c r="K33" s="403"/>
      <c r="L33" s="403"/>
      <c r="M33" s="403"/>
      <c r="N33" s="401">
        <v>11</v>
      </c>
      <c r="O33" s="401">
        <v>13</v>
      </c>
      <c r="P33" s="401">
        <v>33</v>
      </c>
      <c r="Q33" s="401">
        <f t="shared" si="2"/>
        <v>-20</v>
      </c>
      <c r="R33" s="32"/>
      <c r="S33" s="2"/>
      <c r="U33" s="71"/>
      <c r="W33" s="10"/>
      <c r="X33" s="11"/>
      <c r="Y33" s="11"/>
      <c r="Z33" s="11"/>
      <c r="AA33" s="11"/>
      <c r="AB33" s="12"/>
      <c r="AC33" s="11"/>
      <c r="AD33" s="12"/>
      <c r="AE33" s="10"/>
      <c r="AF33" s="11"/>
      <c r="AG33" s="11"/>
      <c r="AH33" s="2"/>
      <c r="AN33" s="12"/>
      <c r="AO33" s="398" t="str">
        <f>IF(X33="","",VLOOKUP(X33,'Konversi Jab'!$C$4:$G$512,2,FALSE))</f>
        <v/>
      </c>
      <c r="AP33" s="398"/>
      <c r="AQ33" s="398"/>
      <c r="AR33" s="398"/>
      <c r="AS33" s="398"/>
      <c r="AT33" s="398"/>
      <c r="AU33" s="398"/>
      <c r="AV33" s="398"/>
      <c r="AW33" s="398"/>
      <c r="AX33" s="398"/>
      <c r="AY33" s="397" t="str">
        <f>IF(X33="","",VLOOKUP(X33,'Konversi Jab'!$C$4:$G$512,4,FALSE))</f>
        <v/>
      </c>
      <c r="AZ33" s="11"/>
      <c r="BA33" s="11"/>
      <c r="BB33" s="10"/>
      <c r="BC33" s="11"/>
      <c r="BD33" s="11"/>
      <c r="BE33" s="2"/>
      <c r="BF33" s="59"/>
      <c r="BG33" s="59"/>
      <c r="BH33" s="59"/>
      <c r="BI33" s="59"/>
      <c r="BJ33" s="59"/>
      <c r="BK33" s="59"/>
      <c r="BL33" s="59"/>
      <c r="BM33" s="59"/>
      <c r="BN33" s="59"/>
    </row>
    <row r="34" spans="3:66" ht="11" customHeight="1" thickBot="1" x14ac:dyDescent="0.25">
      <c r="C34" s="49"/>
      <c r="D34" s="98"/>
      <c r="E34" s="101" t="s">
        <v>1436</v>
      </c>
      <c r="F34" s="426" t="s">
        <v>2512</v>
      </c>
      <c r="G34" s="402"/>
      <c r="H34" s="402"/>
      <c r="I34" s="402"/>
      <c r="J34" s="402"/>
      <c r="K34" s="403"/>
      <c r="L34" s="403"/>
      <c r="M34" s="403"/>
      <c r="N34" s="401">
        <v>9</v>
      </c>
      <c r="O34" s="401">
        <v>24</v>
      </c>
      <c r="P34" s="401">
        <v>20</v>
      </c>
      <c r="Q34" s="401">
        <f t="shared" si="2"/>
        <v>4</v>
      </c>
      <c r="R34" s="32"/>
      <c r="S34" s="2"/>
      <c r="U34" s="51"/>
      <c r="V34" s="52"/>
      <c r="W34" s="471" t="s">
        <v>66</v>
      </c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3"/>
      <c r="AN34" s="2"/>
      <c r="AO34" s="398" t="str">
        <f>IF(X34="","",VLOOKUP(X34,'Konversi Jab'!$C$4:$G$512,2,FALSE))</f>
        <v/>
      </c>
      <c r="AP34" s="398"/>
      <c r="AQ34" s="398"/>
      <c r="AR34" s="398"/>
      <c r="AS34" s="398"/>
      <c r="AT34" s="398"/>
      <c r="AU34" s="398"/>
      <c r="AV34" s="398"/>
      <c r="AW34" s="398"/>
      <c r="AX34" s="398"/>
      <c r="AY34" s="397" t="str">
        <f>IF(X34="","",VLOOKUP(X34,'Konversi Jab'!$C$4:$G$512,4,FALSE))</f>
        <v/>
      </c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59"/>
      <c r="BL34" s="59"/>
      <c r="BM34" s="59"/>
      <c r="BN34" s="59"/>
    </row>
    <row r="35" spans="3:66" ht="11" customHeight="1" thickBot="1" x14ac:dyDescent="0.25">
      <c r="C35" s="49"/>
      <c r="D35" s="98"/>
      <c r="E35" s="101" t="s">
        <v>1437</v>
      </c>
      <c r="F35" s="426" t="s">
        <v>2513</v>
      </c>
      <c r="G35" s="402"/>
      <c r="H35" s="402"/>
      <c r="I35" s="402"/>
      <c r="J35" s="402"/>
      <c r="K35" s="403"/>
      <c r="L35" s="403"/>
      <c r="M35" s="403"/>
      <c r="N35" s="401">
        <v>7</v>
      </c>
      <c r="O35" s="401">
        <v>22</v>
      </c>
      <c r="P35" s="401">
        <v>3</v>
      </c>
      <c r="Q35" s="401">
        <f t="shared" si="2"/>
        <v>19</v>
      </c>
      <c r="R35" s="32"/>
      <c r="S35" s="2"/>
      <c r="U35" s="11"/>
      <c r="V35" s="23"/>
      <c r="W35" s="474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6"/>
      <c r="AN35" s="2"/>
      <c r="AO35" s="398" t="str">
        <f>IF(X35="","",VLOOKUP(X35,'Konversi Jab'!$C$4:$G$512,2,FALSE))</f>
        <v/>
      </c>
      <c r="AP35" s="398"/>
      <c r="AQ35" s="398"/>
      <c r="AR35" s="398"/>
      <c r="AS35" s="398"/>
      <c r="AT35" s="398"/>
      <c r="AU35" s="398"/>
      <c r="AV35" s="398"/>
      <c r="AW35" s="398"/>
      <c r="AX35" s="398"/>
      <c r="AY35" s="397" t="str">
        <f>IF(X35="","",VLOOKUP(X35,'Konversi Jab'!$C$4:$G$512,4,FALSE))</f>
        <v/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59"/>
      <c r="BL35" s="59"/>
      <c r="BM35" s="59"/>
      <c r="BN35" s="59"/>
    </row>
    <row r="36" spans="3:66" ht="11" customHeight="1" thickBot="1" x14ac:dyDescent="0.25">
      <c r="C36" s="49"/>
      <c r="D36" s="98"/>
      <c r="E36" s="101" t="s">
        <v>2517</v>
      </c>
      <c r="F36" s="112" t="s">
        <v>2518</v>
      </c>
      <c r="G36" s="112"/>
      <c r="H36" s="112"/>
      <c r="I36" s="112"/>
      <c r="J36" s="112"/>
      <c r="K36" s="108"/>
      <c r="L36" s="108"/>
      <c r="M36" s="108"/>
      <c r="N36" s="118">
        <v>6</v>
      </c>
      <c r="O36" s="118">
        <v>2</v>
      </c>
      <c r="P36" s="118">
        <v>26</v>
      </c>
      <c r="Q36" s="118">
        <f t="shared" si="2"/>
        <v>-24</v>
      </c>
      <c r="R36" s="32"/>
      <c r="S36" s="2"/>
      <c r="U36" s="11"/>
      <c r="V36" s="23"/>
      <c r="W36" s="467" t="s">
        <v>1387</v>
      </c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9"/>
      <c r="AN36" s="2"/>
      <c r="AO36" s="398" t="str">
        <f>IF(X36="","",VLOOKUP(X36,'Konversi Jab'!$C$4:$G$512,2,FALSE))</f>
        <v/>
      </c>
      <c r="AP36" s="398"/>
      <c r="AQ36" s="398"/>
      <c r="AR36" s="398"/>
      <c r="AS36" s="398"/>
      <c r="AT36" s="398"/>
      <c r="AU36" s="398"/>
      <c r="AV36" s="398"/>
      <c r="AW36" s="398"/>
      <c r="AX36" s="398"/>
      <c r="AY36" s="397" t="str">
        <f>IF(X36="","",VLOOKUP(X36,'Konversi Jab'!$C$4:$G$512,4,FALSE))</f>
        <v/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59"/>
      <c r="BL36" s="59"/>
      <c r="BM36" s="59"/>
      <c r="BN36" s="59"/>
    </row>
    <row r="37" spans="3:66" ht="11" customHeight="1" x14ac:dyDescent="0.2">
      <c r="C37" s="49"/>
      <c r="D37" s="98">
        <v>4</v>
      </c>
      <c r="E37" s="101" t="s">
        <v>2514</v>
      </c>
      <c r="F37" s="112"/>
      <c r="G37" s="112"/>
      <c r="H37" s="112"/>
      <c r="I37" s="112"/>
      <c r="J37" s="112"/>
      <c r="K37" s="108"/>
      <c r="L37" s="108"/>
      <c r="M37" s="108"/>
      <c r="N37" s="118"/>
      <c r="O37" s="118"/>
      <c r="P37" s="118"/>
      <c r="Q37" s="118">
        <f t="shared" si="2"/>
        <v>0</v>
      </c>
      <c r="R37" s="32"/>
      <c r="S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N37" s="2"/>
      <c r="AO37" s="398" t="str">
        <f>IF(X37="","",VLOOKUP(X37,'Konversi Jab'!$C$4:$G$512,2,FALSE))</f>
        <v/>
      </c>
      <c r="AP37" s="398"/>
      <c r="AQ37" s="398"/>
      <c r="AR37" s="398"/>
      <c r="AS37" s="398"/>
      <c r="AT37" s="398"/>
      <c r="AU37" s="398"/>
      <c r="AV37" s="398"/>
      <c r="AW37" s="398"/>
      <c r="AX37" s="398"/>
      <c r="AY37" s="397" t="str">
        <f>IF(X37="","",VLOOKUP(X37,'Konversi Jab'!$C$4:$G$512,4,FALSE))</f>
        <v/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59"/>
      <c r="BL37" s="59"/>
      <c r="BM37" s="59"/>
      <c r="BN37" s="59"/>
    </row>
    <row r="38" spans="3:66" ht="11" customHeight="1" x14ac:dyDescent="0.2">
      <c r="C38" s="49"/>
      <c r="D38" s="98">
        <v>5</v>
      </c>
      <c r="E38" s="101" t="s">
        <v>2515</v>
      </c>
      <c r="F38" s="112"/>
      <c r="G38" s="112"/>
      <c r="H38" s="112"/>
      <c r="I38" s="112"/>
      <c r="J38" s="112"/>
      <c r="K38" s="108"/>
      <c r="L38" s="108"/>
      <c r="M38" s="108"/>
      <c r="N38" s="118"/>
      <c r="O38" s="118"/>
      <c r="P38" s="118"/>
      <c r="Q38" s="118">
        <f t="shared" si="2"/>
        <v>0</v>
      </c>
      <c r="R38" s="32"/>
      <c r="S38" s="2"/>
      <c r="U38" s="11"/>
      <c r="V38" s="11"/>
      <c r="W38" s="100" t="s">
        <v>95</v>
      </c>
      <c r="X38" s="101" t="s">
        <v>94</v>
      </c>
      <c r="Y38" s="113"/>
      <c r="Z38" s="102"/>
      <c r="AA38" s="102"/>
      <c r="AB38" s="102"/>
      <c r="AC38" s="102"/>
      <c r="AD38" s="102"/>
      <c r="AE38" s="102"/>
      <c r="AF38" s="102"/>
      <c r="AG38" s="103"/>
      <c r="AH38" s="99" t="s">
        <v>125</v>
      </c>
      <c r="AI38" s="99" t="s">
        <v>10</v>
      </c>
      <c r="AJ38" s="99" t="s">
        <v>126</v>
      </c>
      <c r="AK38" s="106" t="s">
        <v>127</v>
      </c>
      <c r="AL38" s="11"/>
      <c r="AM38" s="11"/>
      <c r="AN38" s="11"/>
      <c r="AO38" s="398" t="e">
        <f>IF(X38="","",VLOOKUP(X38,'Konversi Jab'!$C$4:$G$512,2,FALSE))</f>
        <v>#N/A</v>
      </c>
      <c r="AP38" s="398"/>
      <c r="AQ38" s="398"/>
      <c r="AR38" s="398"/>
      <c r="AS38" s="398"/>
      <c r="AT38" s="398"/>
      <c r="AU38" s="398"/>
      <c r="AV38" s="398"/>
      <c r="AW38" s="398"/>
      <c r="AX38" s="398"/>
      <c r="AY38" s="397" t="e">
        <f>IF(X38="","",VLOOKUP(X38,'Konversi Jab'!$C$4:$G$512,4,FALSE))</f>
        <v>#N/A</v>
      </c>
      <c r="AZ38" s="55"/>
      <c r="BA38" s="55"/>
      <c r="BB38" s="55"/>
      <c r="BC38" s="55"/>
      <c r="BD38" s="55"/>
      <c r="BE38" s="55"/>
      <c r="BF38" s="55"/>
      <c r="BG38" s="11"/>
      <c r="BH38" s="11"/>
      <c r="BI38" s="11"/>
      <c r="BJ38" s="43"/>
      <c r="BK38" s="59"/>
      <c r="BL38" s="59"/>
      <c r="BM38" s="59"/>
      <c r="BN38" s="59"/>
    </row>
    <row r="39" spans="3:66" ht="11" customHeight="1" x14ac:dyDescent="0.2">
      <c r="C39" s="49"/>
      <c r="D39" s="98">
        <v>6</v>
      </c>
      <c r="E39" s="427" t="s">
        <v>2137</v>
      </c>
      <c r="F39" s="402"/>
      <c r="G39" s="402"/>
      <c r="H39" s="402"/>
      <c r="I39" s="402"/>
      <c r="J39" s="402"/>
      <c r="K39" s="403"/>
      <c r="L39" s="403"/>
      <c r="M39" s="403"/>
      <c r="N39" s="401">
        <v>11</v>
      </c>
      <c r="O39" s="189" t="e">
        <f>COUNTIFS(#REF!,E39,#REF!,$AO$24)</f>
        <v>#REF!</v>
      </c>
      <c r="P39" s="401"/>
      <c r="Q39" s="401" t="e">
        <f t="shared" si="2"/>
        <v>#REF!</v>
      </c>
      <c r="R39" s="32"/>
      <c r="S39" s="2"/>
      <c r="U39" s="11"/>
      <c r="V39" s="11"/>
      <c r="W39" s="98">
        <v>1</v>
      </c>
      <c r="X39" s="101" t="s">
        <v>1585</v>
      </c>
      <c r="Y39" s="102"/>
      <c r="Z39" s="102"/>
      <c r="AA39" s="102"/>
      <c r="AB39" s="102"/>
      <c r="AC39" s="102"/>
      <c r="AD39" s="102"/>
      <c r="AE39" s="102"/>
      <c r="AF39" s="102"/>
      <c r="AG39" s="103"/>
      <c r="AH39" s="118">
        <v>6</v>
      </c>
      <c r="AI39" s="189" t="e">
        <f>COUNTIFS(#REF!,X39,#REF!,$AO$24)</f>
        <v>#REF!</v>
      </c>
      <c r="AJ39" s="189"/>
      <c r="AK39" s="118" t="e">
        <f t="shared" ref="AK39:AK46" si="3">AI39-AJ39</f>
        <v>#REF!</v>
      </c>
      <c r="AL39" s="2"/>
      <c r="AM39" s="2"/>
      <c r="AN39" s="11"/>
      <c r="AO39" s="398" t="e">
        <f>IF(X39="","",VLOOKUP(X39,'Konversi Jab'!$C$4:$G$512,2,FALSE))</f>
        <v>#N/A</v>
      </c>
      <c r="AP39" s="398"/>
      <c r="AQ39" s="398"/>
      <c r="AR39" s="398"/>
      <c r="AS39" s="398"/>
      <c r="AT39" s="398"/>
      <c r="AU39" s="398"/>
      <c r="AV39" s="398"/>
      <c r="AW39" s="398"/>
      <c r="AX39" s="398"/>
      <c r="AY39" s="397" t="e">
        <f>IF(X39="","",VLOOKUP(X39,'Konversi Jab'!$C$4:$G$512,4,FALSE))</f>
        <v>#N/A</v>
      </c>
      <c r="AZ39" s="55"/>
      <c r="BA39" s="55"/>
      <c r="BB39" s="55"/>
      <c r="BC39" s="55"/>
      <c r="BD39" s="55"/>
      <c r="BE39" s="86"/>
      <c r="BF39" s="86"/>
      <c r="BG39" s="10"/>
      <c r="BH39" s="10"/>
      <c r="BI39" s="10"/>
      <c r="BJ39" s="10"/>
      <c r="BK39" s="59"/>
      <c r="BL39" s="59"/>
      <c r="BM39" s="59"/>
      <c r="BN39" s="59"/>
    </row>
    <row r="40" spans="3:66" ht="11" customHeight="1" x14ac:dyDescent="0.2">
      <c r="C40" s="49"/>
      <c r="D40" s="98">
        <v>7</v>
      </c>
      <c r="E40" s="427" t="s">
        <v>495</v>
      </c>
      <c r="F40" s="428"/>
      <c r="G40" s="428"/>
      <c r="H40" s="428"/>
      <c r="I40" s="428"/>
      <c r="J40" s="428"/>
      <c r="K40" s="428"/>
      <c r="L40" s="428"/>
      <c r="M40" s="429"/>
      <c r="N40" s="430">
        <v>9</v>
      </c>
      <c r="O40" s="189" t="e">
        <f>COUNTIFS(#REF!,E40,#REF!,$AO$24)</f>
        <v>#REF!</v>
      </c>
      <c r="P40" s="401"/>
      <c r="Q40" s="401" t="e">
        <f t="shared" si="2"/>
        <v>#REF!</v>
      </c>
      <c r="R40" s="32"/>
      <c r="S40" s="2"/>
      <c r="U40" s="11"/>
      <c r="V40" s="11"/>
      <c r="W40" s="100">
        <v>2</v>
      </c>
      <c r="X40" s="101" t="s">
        <v>1736</v>
      </c>
      <c r="Y40" s="102"/>
      <c r="Z40" s="102"/>
      <c r="AA40" s="102"/>
      <c r="AB40" s="102"/>
      <c r="AC40" s="102"/>
      <c r="AD40" s="102"/>
      <c r="AE40" s="102"/>
      <c r="AF40" s="102"/>
      <c r="AG40" s="103"/>
      <c r="AH40" s="118">
        <v>6</v>
      </c>
      <c r="AI40" s="189" t="e">
        <f>COUNTIFS(#REF!,X40,#REF!,$AO$24)</f>
        <v>#REF!</v>
      </c>
      <c r="AJ40" s="189"/>
      <c r="AK40" s="118" t="e">
        <f t="shared" si="3"/>
        <v>#REF!</v>
      </c>
      <c r="AL40" s="2"/>
      <c r="AM40" s="2"/>
      <c r="AN40" s="11"/>
      <c r="AO40" s="398" t="e">
        <f>IF(X40="","",VLOOKUP(X40,'Konversi Jab'!$C$4:$G$512,2,FALSE))</f>
        <v>#N/A</v>
      </c>
      <c r="AP40" s="398"/>
      <c r="AQ40" s="398"/>
      <c r="AR40" s="398"/>
      <c r="AS40" s="398"/>
      <c r="AT40" s="398"/>
      <c r="AU40" s="398"/>
      <c r="AV40" s="398"/>
      <c r="AW40" s="398"/>
      <c r="AX40" s="398"/>
      <c r="AY40" s="397" t="e">
        <f>IF(X40="","",VLOOKUP(X40,'Konversi Jab'!$C$4:$G$512,4,FALSE))</f>
        <v>#N/A</v>
      </c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59"/>
      <c r="BL40" s="59"/>
      <c r="BM40" s="59"/>
      <c r="BN40" s="59"/>
    </row>
    <row r="41" spans="3:66" ht="11" customHeight="1" x14ac:dyDescent="0.2">
      <c r="C41" s="49"/>
      <c r="D41" s="98">
        <v>8</v>
      </c>
      <c r="E41" s="427" t="s">
        <v>2138</v>
      </c>
      <c r="F41" s="428"/>
      <c r="G41" s="428"/>
      <c r="H41" s="428"/>
      <c r="I41" s="428"/>
      <c r="J41" s="428"/>
      <c r="K41" s="428"/>
      <c r="L41" s="428"/>
      <c r="M41" s="428"/>
      <c r="N41" s="430">
        <v>8</v>
      </c>
      <c r="O41" s="189" t="e">
        <f>COUNTIFS(#REF!,E41,#REF!,$AO$24)</f>
        <v>#REF!</v>
      </c>
      <c r="P41" s="401"/>
      <c r="Q41" s="401" t="e">
        <f t="shared" si="2"/>
        <v>#REF!</v>
      </c>
      <c r="R41" s="32"/>
      <c r="S41" s="2"/>
      <c r="U41" s="11"/>
      <c r="V41" s="11"/>
      <c r="W41" s="98">
        <v>3</v>
      </c>
      <c r="X41" s="101" t="s">
        <v>0</v>
      </c>
      <c r="Y41" s="102"/>
      <c r="Z41" s="102"/>
      <c r="AA41" s="102"/>
      <c r="AB41" s="102"/>
      <c r="AC41" s="102"/>
      <c r="AD41" s="102"/>
      <c r="AE41" s="102"/>
      <c r="AF41" s="102"/>
      <c r="AG41" s="103"/>
      <c r="AH41" s="118">
        <v>5</v>
      </c>
      <c r="AI41" s="189" t="e">
        <f>COUNTIFS(#REF!,X41,#REF!,$AO$24)</f>
        <v>#REF!</v>
      </c>
      <c r="AJ41" s="189"/>
      <c r="AK41" s="118" t="e">
        <f t="shared" si="3"/>
        <v>#REF!</v>
      </c>
      <c r="AL41" s="2"/>
      <c r="AM41" s="2"/>
      <c r="AN41" s="11"/>
      <c r="AO41" s="398" t="str">
        <f>IF(X41="","",VLOOKUP(X41,'Konversi Jab'!$C$4:$G$512,2,FALSE))</f>
        <v>Pengadministrasi Umum</v>
      </c>
      <c r="AP41" s="398"/>
      <c r="AQ41" s="398"/>
      <c r="AR41" s="398"/>
      <c r="AS41" s="398"/>
      <c r="AT41" s="398"/>
      <c r="AU41" s="398"/>
      <c r="AV41" s="398"/>
      <c r="AW41" s="398"/>
      <c r="AX41" s="398"/>
      <c r="AY41" s="397">
        <f>IF(X41="","",VLOOKUP(X41,'Konversi Jab'!$C$4:$G$512,4,FALSE))</f>
        <v>5</v>
      </c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59"/>
      <c r="BL41" s="59"/>
      <c r="BM41" s="59"/>
      <c r="BN41" s="59"/>
    </row>
    <row r="42" spans="3:66" ht="11" customHeight="1" x14ac:dyDescent="0.2">
      <c r="C42" s="49"/>
      <c r="D42" s="98">
        <v>9</v>
      </c>
      <c r="E42" s="431" t="s">
        <v>496</v>
      </c>
      <c r="F42" s="402"/>
      <c r="G42" s="402"/>
      <c r="H42" s="402"/>
      <c r="I42" s="402"/>
      <c r="J42" s="402"/>
      <c r="K42" s="403"/>
      <c r="L42" s="403"/>
      <c r="M42" s="403"/>
      <c r="N42" s="401">
        <v>8</v>
      </c>
      <c r="O42" s="189" t="e">
        <f>COUNTIFS(#REF!,E42,#REF!,$AO$24)</f>
        <v>#REF!</v>
      </c>
      <c r="P42" s="401"/>
      <c r="Q42" s="401" t="e">
        <f t="shared" si="2"/>
        <v>#REF!</v>
      </c>
      <c r="R42" s="32"/>
      <c r="S42" s="2"/>
      <c r="U42" s="11"/>
      <c r="V42" s="11"/>
      <c r="W42" s="100">
        <v>4</v>
      </c>
      <c r="X42" s="101" t="s">
        <v>2003</v>
      </c>
      <c r="Y42" s="102"/>
      <c r="Z42" s="102"/>
      <c r="AA42" s="102"/>
      <c r="AB42" s="102"/>
      <c r="AC42" s="102"/>
      <c r="AD42" s="102"/>
      <c r="AE42" s="102"/>
      <c r="AF42" s="102"/>
      <c r="AG42" s="103"/>
      <c r="AH42" s="118">
        <v>5</v>
      </c>
      <c r="AI42" s="189" t="e">
        <f>COUNTIFS(#REF!,X42,#REF!,$AO$24)</f>
        <v>#REF!</v>
      </c>
      <c r="AJ42" s="189"/>
      <c r="AK42" s="118" t="e">
        <f t="shared" si="3"/>
        <v>#REF!</v>
      </c>
      <c r="AL42" s="2"/>
      <c r="AM42" s="2"/>
      <c r="AN42" s="11"/>
      <c r="AO42" s="398" t="e">
        <f>IF(X42="","",VLOOKUP(X42,'Konversi Jab'!$C$4:$G$512,2,FALSE))</f>
        <v>#N/A</v>
      </c>
      <c r="AP42" s="398"/>
      <c r="AQ42" s="398"/>
      <c r="AR42" s="398"/>
      <c r="AS42" s="398"/>
      <c r="AT42" s="398"/>
      <c r="AU42" s="398"/>
      <c r="AV42" s="398"/>
      <c r="AW42" s="398"/>
      <c r="AX42" s="398"/>
      <c r="AY42" s="397" t="e">
        <f>IF(X42="","",VLOOKUP(X42,'Konversi Jab'!$C$4:$G$512,4,FALSE))</f>
        <v>#N/A</v>
      </c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3:66" ht="11" customHeight="1" x14ac:dyDescent="0.2">
      <c r="C43" s="50"/>
      <c r="D43" s="98">
        <v>10</v>
      </c>
      <c r="E43" s="431" t="s">
        <v>498</v>
      </c>
      <c r="F43" s="402"/>
      <c r="G43" s="402"/>
      <c r="H43" s="402"/>
      <c r="I43" s="402"/>
      <c r="J43" s="402"/>
      <c r="K43" s="403"/>
      <c r="L43" s="403"/>
      <c r="M43" s="403"/>
      <c r="N43" s="401">
        <v>7</v>
      </c>
      <c r="O43" s="189" t="e">
        <f>COUNTIFS(#REF!,E43,#REF!,$AO$24)</f>
        <v>#REF!</v>
      </c>
      <c r="P43" s="401"/>
      <c r="Q43" s="401" t="e">
        <f t="shared" si="2"/>
        <v>#REF!</v>
      </c>
      <c r="R43" s="32"/>
      <c r="S43" s="2"/>
      <c r="U43" s="2"/>
      <c r="V43" s="2"/>
      <c r="W43" s="98">
        <v>5</v>
      </c>
      <c r="X43" s="101" t="s">
        <v>1610</v>
      </c>
      <c r="Y43" s="102"/>
      <c r="Z43" s="102"/>
      <c r="AA43" s="102"/>
      <c r="AB43" s="102"/>
      <c r="AC43" s="102"/>
      <c r="AD43" s="102"/>
      <c r="AE43" s="102"/>
      <c r="AF43" s="102"/>
      <c r="AG43" s="103"/>
      <c r="AH43" s="118">
        <v>5</v>
      </c>
      <c r="AI43" s="189" t="e">
        <f>COUNTIFS(#REF!,X43,#REF!,$AO$24)</f>
        <v>#REF!</v>
      </c>
      <c r="AJ43" s="189"/>
      <c r="AK43" s="118" t="e">
        <f t="shared" si="3"/>
        <v>#REF!</v>
      </c>
      <c r="AL43" s="2"/>
      <c r="AM43" s="2"/>
      <c r="AN43" s="11"/>
      <c r="AO43" s="398" t="e">
        <f>IF(X43="","",VLOOKUP(X43,'Konversi Jab'!$C$4:$G$512,2,FALSE))</f>
        <v>#N/A</v>
      </c>
      <c r="AP43" s="398"/>
      <c r="AQ43" s="398"/>
      <c r="AR43" s="398"/>
      <c r="AS43" s="398"/>
      <c r="AT43" s="398"/>
      <c r="AU43" s="398"/>
      <c r="AV43" s="398"/>
      <c r="AW43" s="398"/>
      <c r="AX43" s="398"/>
      <c r="AY43" s="397" t="e">
        <f>IF(X43="","",VLOOKUP(X43,'Konversi Jab'!$C$4:$G$512,4,FALSE))</f>
        <v>#N/A</v>
      </c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3:66" ht="11" customHeight="1" x14ac:dyDescent="0.2">
      <c r="C44" s="50"/>
      <c r="D44" s="98">
        <v>11</v>
      </c>
      <c r="E44" s="431" t="s">
        <v>499</v>
      </c>
      <c r="F44" s="402"/>
      <c r="G44" s="402"/>
      <c r="H44" s="402"/>
      <c r="I44" s="402"/>
      <c r="J44" s="402"/>
      <c r="K44" s="403"/>
      <c r="L44" s="403"/>
      <c r="M44" s="403"/>
      <c r="N44" s="401">
        <v>6</v>
      </c>
      <c r="O44" s="189" t="e">
        <f>COUNTIFS(#REF!,E44,#REF!,$AO$24)</f>
        <v>#REF!</v>
      </c>
      <c r="P44" s="401"/>
      <c r="Q44" s="401" t="e">
        <f t="shared" si="2"/>
        <v>#REF!</v>
      </c>
      <c r="R44" s="32"/>
      <c r="S44" s="2"/>
      <c r="U44" s="2"/>
      <c r="V44" s="2"/>
      <c r="W44" s="100">
        <v>6</v>
      </c>
      <c r="X44" s="101" t="s">
        <v>1616</v>
      </c>
      <c r="Y44" s="102"/>
      <c r="Z44" s="102"/>
      <c r="AA44" s="102"/>
      <c r="AB44" s="102"/>
      <c r="AC44" s="102"/>
      <c r="AD44" s="102"/>
      <c r="AE44" s="102"/>
      <c r="AF44" s="102"/>
      <c r="AG44" s="103"/>
      <c r="AH44" s="118">
        <v>5</v>
      </c>
      <c r="AI44" s="189" t="e">
        <f>COUNTIFS(#REF!,X44,#REF!,$AO$24)</f>
        <v>#REF!</v>
      </c>
      <c r="AJ44" s="189"/>
      <c r="AK44" s="118" t="e">
        <f t="shared" si="3"/>
        <v>#REF!</v>
      </c>
      <c r="AL44" s="2"/>
      <c r="AM44" s="2"/>
      <c r="AO44" s="398" t="e">
        <f>IF(X44="","",VLOOKUP(X44,'Konversi Jab'!$C$4:$G$512,2,FALSE))</f>
        <v>#N/A</v>
      </c>
      <c r="AP44" s="398"/>
      <c r="AQ44" s="398"/>
      <c r="AR44" s="398"/>
      <c r="AS44" s="398"/>
      <c r="AT44" s="398"/>
      <c r="AU44" s="398"/>
      <c r="AV44" s="398"/>
      <c r="AW44" s="398"/>
      <c r="AX44" s="398"/>
      <c r="AY44" s="397" t="e">
        <f>IF(X44="","",VLOOKUP(X44,'Konversi Jab'!$C$4:$G$512,4,FALSE))</f>
        <v>#N/A</v>
      </c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3:66" ht="11" customHeight="1" x14ac:dyDescent="0.2">
      <c r="C45" s="50"/>
      <c r="D45" s="98">
        <v>12</v>
      </c>
      <c r="E45" s="101" t="s">
        <v>38</v>
      </c>
      <c r="F45" s="112"/>
      <c r="G45" s="112"/>
      <c r="H45" s="112"/>
      <c r="I45" s="112"/>
      <c r="J45" s="112"/>
      <c r="K45" s="108"/>
      <c r="L45" s="108"/>
      <c r="M45" s="108"/>
      <c r="N45" s="118">
        <v>5</v>
      </c>
      <c r="O45" s="189" t="e">
        <f>COUNTIFS(#REF!,E45,#REF!,$AO$24)</f>
        <v>#REF!</v>
      </c>
      <c r="P45" s="118"/>
      <c r="Q45" s="118" t="e">
        <f t="shared" si="2"/>
        <v>#REF!</v>
      </c>
      <c r="R45" s="32"/>
      <c r="S45" s="2"/>
      <c r="U45" s="2"/>
      <c r="V45" s="2"/>
      <c r="W45" s="98">
        <v>7</v>
      </c>
      <c r="X45" s="101" t="s">
        <v>1586</v>
      </c>
      <c r="Y45" s="102"/>
      <c r="Z45" s="102"/>
      <c r="AA45" s="102"/>
      <c r="AB45" s="102"/>
      <c r="AC45" s="102"/>
      <c r="AD45" s="102"/>
      <c r="AE45" s="102"/>
      <c r="AF45" s="102"/>
      <c r="AG45" s="103"/>
      <c r="AH45" s="118">
        <v>3</v>
      </c>
      <c r="AI45" s="189" t="e">
        <f>COUNTIFS(#REF!,X45,#REF!,$AO$24)</f>
        <v>#REF!</v>
      </c>
      <c r="AJ45" s="189"/>
      <c r="AK45" s="118" t="e">
        <f t="shared" si="3"/>
        <v>#REF!</v>
      </c>
      <c r="AL45" s="2"/>
      <c r="AO45" s="398" t="e">
        <f>IF(X45="","",VLOOKUP(X45,'Konversi Jab'!$C$4:$G$512,2,FALSE))</f>
        <v>#N/A</v>
      </c>
      <c r="AP45" s="398"/>
      <c r="AQ45" s="398"/>
      <c r="AR45" s="398"/>
      <c r="AS45" s="398"/>
      <c r="AT45" s="398"/>
      <c r="AU45" s="398"/>
      <c r="AV45" s="398"/>
      <c r="AW45" s="398"/>
      <c r="AX45" s="398"/>
      <c r="AY45" s="397" t="e">
        <f>IF(X45="","",VLOOKUP(X45,'Konversi Jab'!$C$4:$G$512,4,FALSE))</f>
        <v>#N/A</v>
      </c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3:66" ht="11" customHeight="1" thickBot="1" x14ac:dyDescent="0.25">
      <c r="C46" s="287"/>
      <c r="D46" s="288"/>
      <c r="E46" s="288"/>
      <c r="F46" s="289"/>
      <c r="G46" s="289"/>
      <c r="H46" s="289"/>
      <c r="I46" s="289"/>
      <c r="J46" s="289"/>
      <c r="K46" s="290"/>
      <c r="L46" s="290"/>
      <c r="M46" s="290"/>
      <c r="N46" s="290"/>
      <c r="O46" s="290"/>
      <c r="P46" s="288"/>
      <c r="Q46" s="290"/>
      <c r="R46" s="285"/>
      <c r="S46" s="2"/>
      <c r="U46" s="2"/>
      <c r="V46" s="2"/>
      <c r="W46" s="100">
        <v>8</v>
      </c>
      <c r="X46" s="101" t="s">
        <v>4</v>
      </c>
      <c r="Y46" s="102"/>
      <c r="Z46" s="102"/>
      <c r="AA46" s="102"/>
      <c r="AB46" s="102"/>
      <c r="AC46" s="102"/>
      <c r="AD46" s="102"/>
      <c r="AE46" s="102"/>
      <c r="AF46" s="102"/>
      <c r="AG46" s="103"/>
      <c r="AH46" s="118">
        <v>3</v>
      </c>
      <c r="AI46" s="189" t="e">
        <f>COUNTIFS(#REF!,X46,#REF!,$AO$24)</f>
        <v>#REF!</v>
      </c>
      <c r="AJ46" s="189"/>
      <c r="AK46" s="118" t="e">
        <f t="shared" si="3"/>
        <v>#REF!</v>
      </c>
      <c r="AL46" s="2"/>
      <c r="AO46" s="398" t="e">
        <f>IF(X46="","",VLOOKUP(X46,'Konversi Jab'!$C$4:$G$512,2,FALSE))</f>
        <v>#N/A</v>
      </c>
      <c r="AP46" s="398"/>
      <c r="AQ46" s="398"/>
      <c r="AR46" s="398"/>
      <c r="AS46" s="398"/>
      <c r="AT46" s="398"/>
      <c r="AU46" s="398"/>
      <c r="AV46" s="398"/>
      <c r="AW46" s="398"/>
      <c r="AX46" s="398"/>
      <c r="AY46" s="397" t="e">
        <f>IF(X46="","",VLOOKUP(X46,'Konversi Jab'!$C$4:$G$512,4,FALSE))</f>
        <v>#N/A</v>
      </c>
      <c r="AZ46" s="2"/>
      <c r="BA46" s="2"/>
      <c r="BB46" s="2"/>
      <c r="BC46" s="2"/>
      <c r="BD46" s="2"/>
      <c r="BE46" s="59"/>
      <c r="BF46" s="2"/>
      <c r="BG46" s="2"/>
      <c r="BH46" s="2"/>
      <c r="BI46" s="2"/>
      <c r="BJ46" s="2"/>
    </row>
    <row r="47" spans="3:66" ht="11" customHeight="1" x14ac:dyDescent="0.2">
      <c r="C47" s="11"/>
      <c r="K47" s="11"/>
      <c r="L47" s="11"/>
      <c r="M47" s="11"/>
    </row>
    <row r="48" spans="3:66" ht="11" customHeight="1" x14ac:dyDescent="0.2">
      <c r="C48" s="11"/>
      <c r="K48" s="11"/>
      <c r="L48" s="11"/>
      <c r="M48" s="11"/>
    </row>
    <row r="49" spans="3:13" ht="11" customHeight="1" x14ac:dyDescent="0.2">
      <c r="C49" s="11"/>
      <c r="K49" s="11"/>
      <c r="L49" s="11"/>
      <c r="M49" s="11"/>
    </row>
    <row r="50" spans="3:13" ht="11" customHeight="1" x14ac:dyDescent="0.2">
      <c r="C50" s="11"/>
      <c r="K50" s="11"/>
      <c r="L50" s="11"/>
      <c r="M50" s="11"/>
    </row>
    <row r="51" spans="3:13" ht="11" customHeight="1" x14ac:dyDescent="0.2">
      <c r="C51" s="11"/>
      <c r="K51" s="11"/>
      <c r="L51" s="11"/>
      <c r="M51" s="11"/>
    </row>
    <row r="52" spans="3:13" ht="11" customHeight="1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ht="11" customHeight="1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ht="11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ht="11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ht="11" customHeight="1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ht="11" customHeight="1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ht="11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ht="11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ht="11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ortState ref="X39:AK46">
    <sortCondition descending="1" ref="AH39:AH46"/>
  </sortState>
  <mergeCells count="12">
    <mergeCell ref="W36:AK36"/>
    <mergeCell ref="W23:AK24"/>
    <mergeCell ref="W34:AK35"/>
    <mergeCell ref="V16:AK17"/>
    <mergeCell ref="V18:AK18"/>
    <mergeCell ref="W25:AK25"/>
    <mergeCell ref="D25:Q26"/>
    <mergeCell ref="S5:AB6"/>
    <mergeCell ref="R9:AC10"/>
    <mergeCell ref="C1:AK1"/>
    <mergeCell ref="C2:AK2"/>
    <mergeCell ref="C3:AK3"/>
  </mergeCells>
  <phoneticPr fontId="33" type="noConversion"/>
  <conditionalFormatting sqref="X39:X46">
    <cfRule type="duplicateValues" dxfId="136" priority="625"/>
  </conditionalFormatting>
  <printOptions horizontalCentered="1"/>
  <pageMargins left="0.19685039370078741" right="0.19685039370078741" top="0.19685039370078741" bottom="0.19685039370078741" header="0.31496062992125984" footer="0.23622047244094491"/>
  <pageSetup paperSize="14" fitToHeight="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AV39"/>
  <sheetViews>
    <sheetView view="pageBreakPreview" topLeftCell="A10" zoomScale="140" zoomScaleNormal="140" zoomScaleSheetLayoutView="110" zoomScalePageLayoutView="140" workbookViewId="0">
      <selection activeCell="AC31" sqref="AC31"/>
    </sheetView>
  </sheetViews>
  <sheetFormatPr baseColWidth="10" defaultColWidth="2.6640625" defaultRowHeight="11" customHeight="1" x14ac:dyDescent="0.2"/>
  <cols>
    <col min="1" max="37" width="2.6640625" style="57"/>
    <col min="38" max="38" width="4" style="57" bestFit="1" customWidth="1"/>
    <col min="39" max="47" width="2.6640625" style="57"/>
    <col min="48" max="48" width="4" style="57" bestFit="1" customWidth="1"/>
    <col min="49" max="16384" width="2.6640625" style="57"/>
  </cols>
  <sheetData>
    <row r="1" spans="1:36" ht="11" customHeight="1" x14ac:dyDescent="0.2">
      <c r="A1" s="11"/>
      <c r="B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22"/>
    </row>
    <row r="2" spans="1:36" ht="11" customHeight="1" x14ac:dyDescent="0.2">
      <c r="A2" s="11"/>
      <c r="B2" s="11"/>
      <c r="C2" s="470" t="s">
        <v>89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22"/>
    </row>
    <row r="3" spans="1:36" ht="11" customHeight="1" x14ac:dyDescent="0.2">
      <c r="A3" s="11"/>
      <c r="B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22"/>
    </row>
    <row r="4" spans="1:36" ht="11" customHeight="1" thickBot="1" x14ac:dyDescent="0.25">
      <c r="A4" s="11"/>
      <c r="B4" s="11"/>
    </row>
    <row r="5" spans="1:36" ht="11" customHeight="1" x14ac:dyDescent="0.2">
      <c r="A5" s="2"/>
      <c r="B5" s="11"/>
      <c r="N5" s="11"/>
      <c r="O5" s="11"/>
      <c r="S5" s="2"/>
      <c r="X5" s="477" t="s">
        <v>7</v>
      </c>
      <c r="Y5" s="478"/>
      <c r="Z5" s="478"/>
      <c r="AA5" s="478"/>
      <c r="AB5" s="478"/>
      <c r="AC5" s="478"/>
      <c r="AD5" s="478"/>
      <c r="AE5" s="478"/>
      <c r="AF5" s="478"/>
      <c r="AG5" s="479"/>
    </row>
    <row r="6" spans="1:36" ht="11" customHeight="1" thickBot="1" x14ac:dyDescent="0.25">
      <c r="A6" s="2"/>
      <c r="B6" s="11"/>
      <c r="N6" s="11"/>
      <c r="O6" s="11"/>
      <c r="S6" s="2"/>
      <c r="X6" s="480"/>
      <c r="Y6" s="481"/>
      <c r="Z6" s="481"/>
      <c r="AA6" s="481"/>
      <c r="AB6" s="481"/>
      <c r="AC6" s="481"/>
      <c r="AD6" s="481"/>
      <c r="AE6" s="481"/>
      <c r="AF6" s="481"/>
      <c r="AG6" s="482"/>
    </row>
    <row r="7" spans="1:36" ht="11" customHeight="1" x14ac:dyDescent="0.2">
      <c r="A7" s="11"/>
      <c r="B7" s="2"/>
      <c r="AB7" s="46"/>
      <c r="AC7" s="2"/>
    </row>
    <row r="8" spans="1:36" ht="11" customHeight="1" thickBot="1" x14ac:dyDescent="0.25">
      <c r="A8" s="11"/>
      <c r="B8" s="2"/>
      <c r="AB8" s="53"/>
    </row>
    <row r="9" spans="1:36" ht="11" customHeight="1" x14ac:dyDescent="0.2">
      <c r="A9" s="11"/>
      <c r="B9" s="2"/>
      <c r="C9" s="419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Q9" s="1"/>
      <c r="R9" s="11"/>
      <c r="S9" s="11"/>
      <c r="U9" s="490" t="s">
        <v>75</v>
      </c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2"/>
    </row>
    <row r="10" spans="1:36" ht="11" customHeight="1" thickBot="1" x14ac:dyDescent="0.25">
      <c r="A10" s="11"/>
      <c r="C10" s="419"/>
      <c r="D10" s="1"/>
      <c r="E10" s="1"/>
      <c r="F10" s="1"/>
      <c r="G10" s="1"/>
      <c r="H10" s="1"/>
      <c r="I10" s="1"/>
      <c r="J10" s="1"/>
      <c r="K10" s="1"/>
      <c r="L10" s="1"/>
      <c r="Q10" s="1"/>
      <c r="R10" s="11"/>
      <c r="S10" s="11"/>
      <c r="U10" s="493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5"/>
    </row>
    <row r="11" spans="1:36" ht="11" customHeight="1" x14ac:dyDescent="0.2">
      <c r="A11" s="11"/>
      <c r="C11" s="41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59"/>
      <c r="Q11" s="29"/>
      <c r="R11" s="29"/>
      <c r="S11" s="29"/>
      <c r="U11" s="471" t="s">
        <v>76</v>
      </c>
      <c r="V11" s="472"/>
      <c r="W11" s="472"/>
      <c r="X11" s="472"/>
      <c r="Y11" s="472"/>
      <c r="Z11" s="472"/>
      <c r="AA11" s="472"/>
      <c r="AB11" s="473"/>
      <c r="AC11" s="471" t="s">
        <v>77</v>
      </c>
      <c r="AD11" s="472"/>
      <c r="AE11" s="472"/>
      <c r="AF11" s="472"/>
      <c r="AG11" s="472"/>
      <c r="AH11" s="472"/>
      <c r="AI11" s="473"/>
    </row>
    <row r="12" spans="1:36" ht="11" customHeight="1" thickBot="1" x14ac:dyDescent="0.25">
      <c r="A12" s="11"/>
      <c r="L12" s="59"/>
      <c r="M12" s="2"/>
      <c r="N12" s="2"/>
      <c r="O12" s="2"/>
      <c r="P12" s="2"/>
      <c r="Q12" s="59"/>
      <c r="R12" s="59"/>
      <c r="S12" s="2"/>
      <c r="U12" s="474"/>
      <c r="V12" s="475"/>
      <c r="W12" s="475"/>
      <c r="X12" s="475"/>
      <c r="Y12" s="475"/>
      <c r="Z12" s="475"/>
      <c r="AA12" s="475"/>
      <c r="AB12" s="476"/>
      <c r="AC12" s="474"/>
      <c r="AD12" s="475"/>
      <c r="AE12" s="475"/>
      <c r="AF12" s="475"/>
      <c r="AG12" s="475"/>
      <c r="AH12" s="475"/>
      <c r="AI12" s="476"/>
    </row>
    <row r="13" spans="1:36" ht="11" customHeight="1" x14ac:dyDescent="0.2">
      <c r="A13" s="11"/>
      <c r="L13" s="59"/>
      <c r="M13" s="2"/>
      <c r="N13" s="2"/>
      <c r="O13" s="2"/>
      <c r="P13" s="2"/>
      <c r="Q13" s="2"/>
      <c r="R13" s="2"/>
      <c r="S13" s="59"/>
      <c r="U13" s="35"/>
      <c r="V13" s="35"/>
      <c r="W13" s="35"/>
      <c r="X13" s="35"/>
      <c r="Y13" s="35"/>
      <c r="Z13" s="35"/>
      <c r="AA13" s="35"/>
      <c r="AB13" s="48"/>
      <c r="AC13" s="35"/>
      <c r="AD13" s="35"/>
      <c r="AE13" s="35"/>
      <c r="AF13" s="35"/>
      <c r="AG13" s="35"/>
      <c r="AH13" s="35"/>
      <c r="AI13" s="35"/>
    </row>
    <row r="14" spans="1:36" ht="11" customHeight="1" x14ac:dyDescent="0.2">
      <c r="A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59"/>
      <c r="U14" s="35"/>
      <c r="V14" s="35"/>
      <c r="W14" s="35"/>
      <c r="X14" s="35"/>
      <c r="Y14" s="35"/>
      <c r="Z14" s="35"/>
      <c r="AA14" s="35"/>
      <c r="AB14" s="48"/>
      <c r="AC14" s="35"/>
      <c r="AD14" s="35"/>
      <c r="AE14" s="35"/>
      <c r="AF14" s="35"/>
      <c r="AG14" s="35"/>
      <c r="AH14" s="35"/>
      <c r="AI14" s="35"/>
    </row>
    <row r="15" spans="1:36" ht="11" customHeight="1" thickBot="1" x14ac:dyDescent="0.25">
      <c r="A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  <c r="N15" s="5"/>
      <c r="O15" s="5"/>
      <c r="P15" s="5"/>
      <c r="Q15" s="5"/>
      <c r="R15" s="5"/>
      <c r="S15" s="5"/>
      <c r="T15" s="58"/>
      <c r="U15" s="38"/>
      <c r="V15" s="38"/>
      <c r="W15" s="38"/>
      <c r="X15" s="38"/>
      <c r="Y15" s="38"/>
      <c r="Z15" s="38"/>
      <c r="AA15" s="38"/>
      <c r="AB15" s="39"/>
      <c r="AC15" s="35"/>
      <c r="AD15" s="35"/>
      <c r="AE15" s="35"/>
      <c r="AF15" s="35"/>
      <c r="AG15" s="35"/>
      <c r="AH15" s="35"/>
      <c r="AI15" s="35"/>
    </row>
    <row r="16" spans="1:36" ht="11" customHeight="1" x14ac:dyDescent="0.2">
      <c r="A16" s="11"/>
      <c r="D16" s="2"/>
      <c r="E16" s="2"/>
      <c r="K16" s="2"/>
      <c r="L16" s="42"/>
      <c r="M16" s="3"/>
      <c r="N16" s="2"/>
      <c r="O16" s="2"/>
      <c r="P16" s="2"/>
      <c r="Q16" s="2"/>
      <c r="R16" s="2"/>
      <c r="S16" s="2"/>
      <c r="U16" s="35"/>
      <c r="V16" s="35"/>
      <c r="W16" s="35"/>
      <c r="X16" s="35"/>
      <c r="Y16" s="35"/>
      <c r="Z16" s="35"/>
      <c r="AA16" s="35"/>
      <c r="AB16" s="48"/>
      <c r="AC16" s="35"/>
      <c r="AD16" s="35"/>
      <c r="AE16" s="35"/>
      <c r="AF16" s="35"/>
      <c r="AG16" s="35"/>
      <c r="AH16" s="35"/>
      <c r="AI16" s="35"/>
    </row>
    <row r="17" spans="1:48" ht="11" customHeight="1" x14ac:dyDescent="0.2">
      <c r="A17" s="11"/>
      <c r="C17" s="2"/>
      <c r="D17" s="2"/>
      <c r="L17" s="72"/>
      <c r="M17" s="3"/>
      <c r="N17" s="2"/>
      <c r="O17" s="2"/>
      <c r="P17" s="2"/>
      <c r="Q17" s="2"/>
      <c r="R17" s="2"/>
      <c r="S17" s="2"/>
      <c r="U17" s="2"/>
      <c r="V17" s="2"/>
      <c r="W17" s="2"/>
      <c r="X17" s="2"/>
      <c r="Y17" s="2"/>
      <c r="Z17" s="2"/>
      <c r="AA17" s="2"/>
      <c r="AB17" s="42"/>
      <c r="AC17" s="2"/>
      <c r="AD17" s="2"/>
      <c r="AE17" s="2"/>
      <c r="AF17" s="2"/>
      <c r="AG17" s="2"/>
      <c r="AH17" s="2"/>
      <c r="AI17" s="2"/>
    </row>
    <row r="18" spans="1:48" ht="11" customHeight="1" thickBot="1" x14ac:dyDescent="0.25">
      <c r="A18" s="11"/>
      <c r="C18" s="2"/>
      <c r="D18" s="2"/>
      <c r="L18" s="75"/>
      <c r="M18" s="65"/>
      <c r="N18" s="2"/>
      <c r="O18" s="2"/>
      <c r="P18" s="2"/>
      <c r="Q18" s="2"/>
      <c r="R18" s="2"/>
      <c r="S18" s="2"/>
      <c r="AA18" s="5"/>
      <c r="AB18" s="41"/>
      <c r="AC18" s="5"/>
    </row>
    <row r="19" spans="1:48" ht="11" customHeight="1" thickBot="1" x14ac:dyDescent="0.25">
      <c r="A19" s="11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2"/>
      <c r="U19" s="471" t="s">
        <v>78</v>
      </c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3"/>
    </row>
    <row r="20" spans="1:48" ht="11" customHeight="1" thickBot="1" x14ac:dyDescent="0.25">
      <c r="A20" s="11"/>
      <c r="C20" s="47"/>
      <c r="D20" s="490" t="s">
        <v>2516</v>
      </c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2"/>
      <c r="R20" s="32"/>
      <c r="S20" s="2"/>
      <c r="U20" s="474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6"/>
      <c r="AL20" s="57" t="s">
        <v>2223</v>
      </c>
    </row>
    <row r="21" spans="1:48" ht="11" customHeight="1" thickBot="1" x14ac:dyDescent="0.25">
      <c r="A21" s="11"/>
      <c r="C21" s="47"/>
      <c r="D21" s="493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5"/>
      <c r="R21" s="32"/>
      <c r="S21" s="2"/>
      <c r="U21" s="467" t="s">
        <v>1387</v>
      </c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9"/>
    </row>
    <row r="22" spans="1:48" ht="11" customHeight="1" x14ac:dyDescent="0.2">
      <c r="A22" s="11"/>
      <c r="C22" s="4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2"/>
      <c r="S22" s="2"/>
      <c r="AB22" s="2"/>
      <c r="AC22" s="2"/>
    </row>
    <row r="23" spans="1:48" ht="11" customHeight="1" x14ac:dyDescent="0.2">
      <c r="A23" s="11"/>
      <c r="C23" s="47"/>
      <c r="D23" s="98" t="s">
        <v>95</v>
      </c>
      <c r="E23" s="101" t="s">
        <v>94</v>
      </c>
      <c r="F23" s="112"/>
      <c r="G23" s="112"/>
      <c r="H23" s="112"/>
      <c r="I23" s="112"/>
      <c r="J23" s="112"/>
      <c r="K23" s="108"/>
      <c r="L23" s="108"/>
      <c r="M23" s="108"/>
      <c r="N23" s="99" t="s">
        <v>125</v>
      </c>
      <c r="O23" s="99" t="s">
        <v>10</v>
      </c>
      <c r="P23" s="99" t="s">
        <v>126</v>
      </c>
      <c r="Q23" s="106" t="s">
        <v>127</v>
      </c>
      <c r="R23" s="32"/>
      <c r="S23" s="2"/>
      <c r="U23" s="100" t="s">
        <v>95</v>
      </c>
      <c r="V23" s="101" t="s">
        <v>94</v>
      </c>
      <c r="W23" s="113"/>
      <c r="X23" s="102"/>
      <c r="Y23" s="102"/>
      <c r="Z23" s="102"/>
      <c r="AA23" s="102"/>
      <c r="AB23" s="102"/>
      <c r="AC23" s="102"/>
      <c r="AD23" s="102"/>
      <c r="AE23" s="103"/>
      <c r="AF23" s="99" t="s">
        <v>125</v>
      </c>
      <c r="AG23" s="99" t="s">
        <v>10</v>
      </c>
      <c r="AH23" s="99" t="s">
        <v>126</v>
      </c>
      <c r="AI23" s="106" t="s">
        <v>127</v>
      </c>
      <c r="AL23" s="57" t="str">
        <f>V23</f>
        <v>Nama Jabatan</v>
      </c>
      <c r="AM23" s="57">
        <f t="shared" ref="AM23:AV23" si="0">W23</f>
        <v>0</v>
      </c>
      <c r="AN23" s="57">
        <f t="shared" si="0"/>
        <v>0</v>
      </c>
      <c r="AO23" s="57">
        <f t="shared" si="0"/>
        <v>0</v>
      </c>
      <c r="AP23" s="57">
        <f t="shared" si="0"/>
        <v>0</v>
      </c>
      <c r="AQ23" s="57">
        <f t="shared" si="0"/>
        <v>0</v>
      </c>
      <c r="AR23" s="57">
        <f t="shared" si="0"/>
        <v>0</v>
      </c>
      <c r="AS23" s="57">
        <f t="shared" si="0"/>
        <v>0</v>
      </c>
      <c r="AT23" s="57">
        <f t="shared" si="0"/>
        <v>0</v>
      </c>
      <c r="AU23" s="57">
        <f t="shared" si="0"/>
        <v>0</v>
      </c>
      <c r="AV23" s="57" t="str">
        <f t="shared" si="0"/>
        <v>JC</v>
      </c>
    </row>
    <row r="24" spans="1:48" ht="11" customHeight="1" x14ac:dyDescent="0.2">
      <c r="A24" s="11"/>
      <c r="C24" s="49"/>
      <c r="D24" s="98">
        <v>1</v>
      </c>
      <c r="E24" s="101" t="s">
        <v>2514</v>
      </c>
      <c r="F24" s="112"/>
      <c r="G24" s="112"/>
      <c r="H24" s="112"/>
      <c r="I24" s="112"/>
      <c r="J24" s="112"/>
      <c r="K24" s="108"/>
      <c r="L24" s="108"/>
      <c r="M24" s="108"/>
      <c r="N24" s="118"/>
      <c r="O24" s="118"/>
      <c r="P24" s="118"/>
      <c r="Q24" s="118">
        <f t="shared" ref="Q24" si="1">O24-P24</f>
        <v>0</v>
      </c>
      <c r="R24" s="32"/>
      <c r="S24" s="2"/>
      <c r="U24" s="98">
        <v>1</v>
      </c>
      <c r="V24" s="114" t="s">
        <v>1585</v>
      </c>
      <c r="W24" s="113"/>
      <c r="X24" s="102"/>
      <c r="Y24" s="102"/>
      <c r="Z24" s="102"/>
      <c r="AA24" s="102"/>
      <c r="AB24" s="102"/>
      <c r="AC24" s="102"/>
      <c r="AD24" s="102"/>
      <c r="AE24" s="103"/>
      <c r="AF24" s="118">
        <v>6</v>
      </c>
      <c r="AG24" s="189" t="e">
        <f>COUNTIFS(#REF!,V24,#REF!,$AL$20)</f>
        <v>#REF!</v>
      </c>
      <c r="AH24" s="189"/>
      <c r="AI24" s="189" t="e">
        <f t="shared" ref="AI24:AI34" si="2">AG24-AH24</f>
        <v>#REF!</v>
      </c>
      <c r="AL24" s="398" t="e">
        <f>IF(V24="","",VLOOKUP(V24,'Konversi Jab'!$C$4:$G$512,2,FALSE))</f>
        <v>#N/A</v>
      </c>
      <c r="AM24" s="398"/>
      <c r="AN24" s="398"/>
      <c r="AO24" s="398"/>
      <c r="AP24" s="398"/>
      <c r="AQ24" s="398"/>
      <c r="AR24" s="398"/>
      <c r="AS24" s="398"/>
      <c r="AT24" s="398"/>
      <c r="AU24" s="398"/>
      <c r="AV24" s="397" t="e">
        <f>IF(V24="","",VLOOKUP(V24,'Konversi Jab'!$C$4:$G$512,4,FALSE))</f>
        <v>#N/A</v>
      </c>
    </row>
    <row r="25" spans="1:48" ht="11" customHeight="1" thickBot="1" x14ac:dyDescent="0.25">
      <c r="A25" s="11"/>
      <c r="C25" s="287"/>
      <c r="D25" s="288"/>
      <c r="E25" s="288"/>
      <c r="F25" s="289"/>
      <c r="G25" s="289"/>
      <c r="H25" s="289"/>
      <c r="I25" s="289"/>
      <c r="J25" s="289"/>
      <c r="K25" s="290"/>
      <c r="L25" s="290"/>
      <c r="M25" s="290"/>
      <c r="N25" s="290"/>
      <c r="O25" s="290"/>
      <c r="P25" s="288"/>
      <c r="Q25" s="290"/>
      <c r="R25" s="285"/>
      <c r="S25" s="2"/>
      <c r="U25" s="100">
        <v>2</v>
      </c>
      <c r="V25" s="101" t="s">
        <v>1736</v>
      </c>
      <c r="W25" s="113"/>
      <c r="X25" s="102"/>
      <c r="Y25" s="102"/>
      <c r="Z25" s="102"/>
      <c r="AA25" s="102"/>
      <c r="AB25" s="102"/>
      <c r="AC25" s="102"/>
      <c r="AD25" s="102"/>
      <c r="AE25" s="103"/>
      <c r="AF25" s="189">
        <v>6</v>
      </c>
      <c r="AG25" s="189" t="e">
        <f>COUNTIFS(#REF!,V25,#REF!,$AL$20)</f>
        <v>#REF!</v>
      </c>
      <c r="AH25" s="189"/>
      <c r="AI25" s="189" t="e">
        <f t="shared" si="2"/>
        <v>#REF!</v>
      </c>
      <c r="AL25" s="398" t="e">
        <f>IF(V25="","",VLOOKUP(V25,'Konversi Jab'!$C$4:$G$512,2,FALSE))</f>
        <v>#N/A</v>
      </c>
      <c r="AM25" s="398"/>
      <c r="AN25" s="398"/>
      <c r="AO25" s="398"/>
      <c r="AP25" s="398"/>
      <c r="AQ25" s="398"/>
      <c r="AR25" s="398"/>
      <c r="AS25" s="398"/>
      <c r="AT25" s="398"/>
      <c r="AU25" s="398"/>
      <c r="AV25" s="397" t="e">
        <f>IF(V25="","",VLOOKUP(V25,'Konversi Jab'!$C$4:$G$512,4,FALSE))</f>
        <v>#N/A</v>
      </c>
    </row>
    <row r="26" spans="1:48" ht="11" customHeight="1" x14ac:dyDescent="0.2">
      <c r="A26" s="11"/>
      <c r="C26" s="11"/>
      <c r="K26" s="11"/>
      <c r="L26" s="11"/>
      <c r="M26" s="11"/>
      <c r="U26" s="98">
        <v>3</v>
      </c>
      <c r="V26" s="101" t="s">
        <v>1355</v>
      </c>
      <c r="W26" s="113"/>
      <c r="X26" s="102"/>
      <c r="Y26" s="102"/>
      <c r="Z26" s="102"/>
      <c r="AA26" s="102"/>
      <c r="AB26" s="102"/>
      <c r="AC26" s="102"/>
      <c r="AD26" s="102"/>
      <c r="AE26" s="103"/>
      <c r="AF26" s="118">
        <v>5</v>
      </c>
      <c r="AG26" s="189" t="e">
        <f>COUNTIFS(#REF!,V26,#REF!,$AL$20)</f>
        <v>#REF!</v>
      </c>
      <c r="AH26" s="189"/>
      <c r="AI26" s="189" t="e">
        <f t="shared" si="2"/>
        <v>#REF!</v>
      </c>
      <c r="AL26" s="398" t="str">
        <f>IF(V26="","",VLOOKUP(V26,'Konversi Jab'!$C$4:$G$512,2,FALSE))</f>
        <v>Pengadministrasi Akademik</v>
      </c>
      <c r="AM26" s="398"/>
      <c r="AN26" s="398"/>
      <c r="AO26" s="398"/>
      <c r="AP26" s="398"/>
      <c r="AQ26" s="398"/>
      <c r="AR26" s="398"/>
      <c r="AS26" s="398"/>
      <c r="AT26" s="398"/>
      <c r="AU26" s="398"/>
      <c r="AV26" s="397">
        <f>IF(V26="","",VLOOKUP(V26,'Konversi Jab'!$C$4:$G$512,4,FALSE))</f>
        <v>5</v>
      </c>
    </row>
    <row r="27" spans="1:48" ht="11" customHeight="1" x14ac:dyDescent="0.2">
      <c r="A27" s="2"/>
      <c r="C27" s="11"/>
      <c r="K27" s="11"/>
      <c r="L27" s="11"/>
      <c r="M27" s="11"/>
      <c r="U27" s="100">
        <v>4</v>
      </c>
      <c r="V27" s="101" t="s">
        <v>1649</v>
      </c>
      <c r="W27" s="113"/>
      <c r="X27" s="102"/>
      <c r="Y27" s="102"/>
      <c r="Z27" s="102"/>
      <c r="AA27" s="102"/>
      <c r="AB27" s="102"/>
      <c r="AC27" s="102"/>
      <c r="AD27" s="102"/>
      <c r="AE27" s="103"/>
      <c r="AF27" s="118">
        <v>5</v>
      </c>
      <c r="AG27" s="189" t="e">
        <f>COUNTIFS(#REF!,V27,#REF!,$AL$20)</f>
        <v>#REF!</v>
      </c>
      <c r="AH27" s="189"/>
      <c r="AI27" s="189" t="e">
        <f t="shared" si="2"/>
        <v>#REF!</v>
      </c>
      <c r="AL27" s="398" t="e">
        <f>IF(V27="","",VLOOKUP(V27,'Konversi Jab'!$C$4:$G$512,2,FALSE))</f>
        <v>#N/A</v>
      </c>
      <c r="AM27" s="398"/>
      <c r="AN27" s="398"/>
      <c r="AO27" s="398"/>
      <c r="AP27" s="398"/>
      <c r="AQ27" s="398"/>
      <c r="AR27" s="398"/>
      <c r="AS27" s="398"/>
      <c r="AT27" s="398"/>
      <c r="AU27" s="398"/>
      <c r="AV27" s="397" t="e">
        <f>IF(V27="","",VLOOKUP(V27,'Konversi Jab'!$C$4:$G$512,4,FALSE))</f>
        <v>#N/A</v>
      </c>
    </row>
    <row r="28" spans="1:48" ht="11" customHeight="1" x14ac:dyDescent="0.2">
      <c r="A28" s="2"/>
      <c r="C28" s="11"/>
      <c r="K28" s="11"/>
      <c r="L28" s="11"/>
      <c r="M28" s="11"/>
      <c r="U28" s="98">
        <v>5</v>
      </c>
      <c r="V28" s="101" t="s">
        <v>0</v>
      </c>
      <c r="W28" s="113"/>
      <c r="X28" s="102"/>
      <c r="Y28" s="102"/>
      <c r="Z28" s="102"/>
      <c r="AA28" s="102"/>
      <c r="AB28" s="102"/>
      <c r="AC28" s="102"/>
      <c r="AD28" s="102"/>
      <c r="AE28" s="103"/>
      <c r="AF28" s="118">
        <v>5</v>
      </c>
      <c r="AG28" s="189" t="e">
        <f>COUNTIFS(#REF!,V28,#REF!,$AL$20)</f>
        <v>#REF!</v>
      </c>
      <c r="AH28" s="189"/>
      <c r="AI28" s="189" t="e">
        <f t="shared" si="2"/>
        <v>#REF!</v>
      </c>
      <c r="AL28" s="398" t="str">
        <f>IF(V28="","",VLOOKUP(V28,'Konversi Jab'!$C$4:$G$512,2,FALSE))</f>
        <v>Pengadministrasi Umum</v>
      </c>
      <c r="AM28" s="398"/>
      <c r="AN28" s="398"/>
      <c r="AO28" s="398"/>
      <c r="AP28" s="398"/>
      <c r="AQ28" s="398"/>
      <c r="AR28" s="398"/>
      <c r="AS28" s="398"/>
      <c r="AT28" s="398"/>
      <c r="AU28" s="398"/>
      <c r="AV28" s="397">
        <f>IF(V28="","",VLOOKUP(V28,'Konversi Jab'!$C$4:$G$512,4,FALSE))</f>
        <v>5</v>
      </c>
    </row>
    <row r="29" spans="1:48" ht="11" customHeight="1" x14ac:dyDescent="0.2">
      <c r="C29" s="11"/>
      <c r="K29" s="11"/>
      <c r="L29" s="11"/>
      <c r="M29" s="11"/>
      <c r="U29" s="100">
        <v>6</v>
      </c>
      <c r="V29" s="101" t="s">
        <v>2003</v>
      </c>
      <c r="W29" s="113"/>
      <c r="X29" s="102"/>
      <c r="Y29" s="102"/>
      <c r="Z29" s="102"/>
      <c r="AA29" s="102"/>
      <c r="AB29" s="102"/>
      <c r="AC29" s="102"/>
      <c r="AD29" s="102"/>
      <c r="AE29" s="103"/>
      <c r="AF29" s="118">
        <v>5</v>
      </c>
      <c r="AG29" s="189" t="e">
        <f>COUNTIFS(#REF!,V29,#REF!,$AL$20)</f>
        <v>#REF!</v>
      </c>
      <c r="AH29" s="189"/>
      <c r="AI29" s="189" t="e">
        <f t="shared" si="2"/>
        <v>#REF!</v>
      </c>
      <c r="AL29" s="398" t="e">
        <f>IF(V29="","",VLOOKUP(V29,'Konversi Jab'!$C$4:$G$512,2,FALSE))</f>
        <v>#N/A</v>
      </c>
      <c r="AM29" s="398"/>
      <c r="AN29" s="398"/>
      <c r="AO29" s="398"/>
      <c r="AP29" s="398"/>
      <c r="AQ29" s="398"/>
      <c r="AR29" s="398"/>
      <c r="AS29" s="398"/>
      <c r="AT29" s="398"/>
      <c r="AU29" s="398"/>
      <c r="AV29" s="397" t="e">
        <f>IF(V29="","",VLOOKUP(V29,'Konversi Jab'!$C$4:$G$512,4,FALSE))</f>
        <v>#N/A</v>
      </c>
    </row>
    <row r="30" spans="1:48" ht="11" customHeight="1" x14ac:dyDescent="0.2">
      <c r="C30" s="11"/>
      <c r="K30" s="11"/>
      <c r="L30" s="11"/>
      <c r="M30" s="11"/>
      <c r="U30" s="98">
        <v>7</v>
      </c>
      <c r="V30" s="101" t="s">
        <v>1610</v>
      </c>
      <c r="W30" s="113"/>
      <c r="X30" s="102"/>
      <c r="Y30" s="102"/>
      <c r="Z30" s="113"/>
      <c r="AA30" s="102"/>
      <c r="AB30" s="102"/>
      <c r="AC30" s="102"/>
      <c r="AD30" s="102"/>
      <c r="AE30" s="103"/>
      <c r="AF30" s="118">
        <v>5</v>
      </c>
      <c r="AG30" s="189" t="e">
        <f>COUNTIFS(#REF!,V30,#REF!,$AL$20)</f>
        <v>#REF!</v>
      </c>
      <c r="AH30" s="189"/>
      <c r="AI30" s="189" t="e">
        <f t="shared" si="2"/>
        <v>#REF!</v>
      </c>
      <c r="AL30" s="398" t="e">
        <f>IF(V30="","",VLOOKUP(V30,'Konversi Jab'!$C$4:$G$512,2,FALSE))</f>
        <v>#N/A</v>
      </c>
      <c r="AM30" s="398"/>
      <c r="AN30" s="398"/>
      <c r="AO30" s="398"/>
      <c r="AP30" s="398"/>
      <c r="AQ30" s="398"/>
      <c r="AR30" s="398"/>
      <c r="AS30" s="398"/>
      <c r="AT30" s="398"/>
      <c r="AU30" s="398"/>
      <c r="AV30" s="397" t="e">
        <f>IF(V30="","",VLOOKUP(V30,'Konversi Jab'!$C$4:$G$512,4,FALSE))</f>
        <v>#N/A</v>
      </c>
    </row>
    <row r="31" spans="1:48" ht="11" customHeight="1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U31" s="100">
        <v>8</v>
      </c>
      <c r="V31" s="101" t="s">
        <v>1616</v>
      </c>
      <c r="W31" s="113"/>
      <c r="X31" s="102"/>
      <c r="Y31" s="102"/>
      <c r="Z31" s="102"/>
      <c r="AA31" s="102"/>
      <c r="AB31" s="102"/>
      <c r="AC31" s="102"/>
      <c r="AD31" s="102"/>
      <c r="AE31" s="103"/>
      <c r="AF31" s="118">
        <v>5</v>
      </c>
      <c r="AG31" s="189" t="e">
        <f>COUNTIFS(#REF!,V31,#REF!,$AL$20)</f>
        <v>#REF!</v>
      </c>
      <c r="AH31" s="189"/>
      <c r="AI31" s="189" t="e">
        <f t="shared" si="2"/>
        <v>#REF!</v>
      </c>
      <c r="AL31" s="398" t="e">
        <f>IF(V31="","",VLOOKUP(V31,'Konversi Jab'!$C$4:$G$512,2,FALSE))</f>
        <v>#N/A</v>
      </c>
      <c r="AM31" s="398"/>
      <c r="AN31" s="398"/>
      <c r="AO31" s="398"/>
      <c r="AP31" s="398"/>
      <c r="AQ31" s="398"/>
      <c r="AR31" s="398"/>
      <c r="AS31" s="398"/>
      <c r="AT31" s="398"/>
      <c r="AU31" s="398"/>
      <c r="AV31" s="397" t="e">
        <f>IF(V31="","",VLOOKUP(V31,'Konversi Jab'!$C$4:$G$512,4,FALSE))</f>
        <v>#N/A</v>
      </c>
    </row>
    <row r="32" spans="1:48" ht="11" customHeight="1" x14ac:dyDescent="0.2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U32" s="98">
        <v>9</v>
      </c>
      <c r="V32" s="101" t="s">
        <v>101</v>
      </c>
      <c r="W32" s="113"/>
      <c r="X32" s="102"/>
      <c r="Y32" s="102"/>
      <c r="Z32" s="102"/>
      <c r="AA32" s="102"/>
      <c r="AB32" s="102"/>
      <c r="AC32" s="102"/>
      <c r="AD32" s="102"/>
      <c r="AE32" s="103"/>
      <c r="AF32" s="189">
        <v>5</v>
      </c>
      <c r="AG32" s="189" t="e">
        <f>COUNTIFS(#REF!,V32,#REF!,$AL$20)</f>
        <v>#REF!</v>
      </c>
      <c r="AH32" s="189"/>
      <c r="AI32" s="189" t="e">
        <f t="shared" si="2"/>
        <v>#REF!</v>
      </c>
      <c r="AL32" s="398" t="str">
        <f>IF(V32="","",VLOOKUP(V32,'Konversi Jab'!$C$4:$G$512,2,FALSE))</f>
        <v>Pengadministrasi Persuratan</v>
      </c>
      <c r="AM32" s="398"/>
      <c r="AN32" s="398"/>
      <c r="AO32" s="398"/>
      <c r="AP32" s="398"/>
      <c r="AQ32" s="398"/>
      <c r="AR32" s="398"/>
      <c r="AS32" s="398"/>
      <c r="AT32" s="398"/>
      <c r="AU32" s="398"/>
      <c r="AV32" s="397">
        <f>IF(V32="","",VLOOKUP(V32,'Konversi Jab'!$C$4:$G$512,4,FALSE))</f>
        <v>5</v>
      </c>
    </row>
    <row r="33" spans="3:48" ht="11" customHeight="1" x14ac:dyDescent="0.2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U33" s="100">
        <v>10</v>
      </c>
      <c r="V33" s="101" t="s">
        <v>1586</v>
      </c>
      <c r="W33" s="113"/>
      <c r="X33" s="102"/>
      <c r="Y33" s="102"/>
      <c r="Z33" s="102"/>
      <c r="AA33" s="102"/>
      <c r="AB33" s="102"/>
      <c r="AC33" s="102"/>
      <c r="AD33" s="102"/>
      <c r="AE33" s="103"/>
      <c r="AF33" s="118">
        <v>3</v>
      </c>
      <c r="AG33" s="189" t="e">
        <f>COUNTIFS(#REF!,V33,#REF!,$AL$20)</f>
        <v>#REF!</v>
      </c>
      <c r="AH33" s="189"/>
      <c r="AI33" s="189" t="e">
        <f t="shared" si="2"/>
        <v>#REF!</v>
      </c>
      <c r="AL33" s="398" t="e">
        <f>IF(V33="","",VLOOKUP(V33,'Konversi Jab'!$C$4:$G$512,2,FALSE))</f>
        <v>#N/A</v>
      </c>
      <c r="AM33" s="398"/>
      <c r="AN33" s="398"/>
      <c r="AO33" s="398"/>
      <c r="AP33" s="398"/>
      <c r="AQ33" s="398"/>
      <c r="AR33" s="398"/>
      <c r="AS33" s="398"/>
      <c r="AT33" s="398"/>
      <c r="AU33" s="398"/>
      <c r="AV33" s="397" t="e">
        <f>IF(V33="","",VLOOKUP(V33,'Konversi Jab'!$C$4:$G$512,4,FALSE))</f>
        <v>#N/A</v>
      </c>
    </row>
    <row r="34" spans="3:48" ht="11" customHeight="1" x14ac:dyDescent="0.2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U34" s="98">
        <v>11</v>
      </c>
      <c r="V34" s="101" t="s">
        <v>4</v>
      </c>
      <c r="W34" s="113"/>
      <c r="X34" s="102"/>
      <c r="Y34" s="102"/>
      <c r="Z34" s="102"/>
      <c r="AA34" s="102"/>
      <c r="AB34" s="102"/>
      <c r="AC34" s="102"/>
      <c r="AD34" s="102"/>
      <c r="AE34" s="103"/>
      <c r="AF34" s="118">
        <v>3</v>
      </c>
      <c r="AG34" s="189" t="e">
        <f>COUNTIFS(#REF!,V34,#REF!,$AL$20)</f>
        <v>#REF!</v>
      </c>
      <c r="AH34" s="189"/>
      <c r="AI34" s="189" t="e">
        <f t="shared" si="2"/>
        <v>#REF!</v>
      </c>
      <c r="AL34" s="398" t="e">
        <f>IF(V34="","",VLOOKUP(V34,'Konversi Jab'!$C$4:$G$512,2,FALSE))</f>
        <v>#N/A</v>
      </c>
      <c r="AM34" s="398"/>
      <c r="AN34" s="398"/>
      <c r="AO34" s="398"/>
      <c r="AP34" s="398"/>
      <c r="AQ34" s="398"/>
      <c r="AR34" s="398"/>
      <c r="AS34" s="398"/>
      <c r="AT34" s="398"/>
      <c r="AU34" s="398"/>
      <c r="AV34" s="397" t="e">
        <f>IF(V34="","",VLOOKUP(V34,'Konversi Jab'!$C$4:$G$512,4,FALSE))</f>
        <v>#N/A</v>
      </c>
    </row>
    <row r="35" spans="3:48" ht="11" customHeight="1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U35" s="15"/>
      <c r="V35" s="11"/>
      <c r="W35" s="12"/>
      <c r="X35" s="12"/>
      <c r="Y35" s="12"/>
      <c r="Z35" s="12"/>
      <c r="AA35" s="12"/>
      <c r="AB35" s="12"/>
      <c r="AC35" s="12"/>
      <c r="AD35" s="12"/>
    </row>
    <row r="36" spans="3:48" ht="11" customHeight="1" x14ac:dyDescent="0.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3:48" ht="11" customHeight="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3:48" ht="11" customHeight="1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3:48" ht="11" customHeight="1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ortState ref="V24:AI34">
    <sortCondition descending="1" ref="AF24:AF34"/>
  </sortState>
  <mergeCells count="10">
    <mergeCell ref="D20:Q21"/>
    <mergeCell ref="C1:AI1"/>
    <mergeCell ref="C2:AI2"/>
    <mergeCell ref="C3:AI3"/>
    <mergeCell ref="U21:AI21"/>
    <mergeCell ref="U19:AI20"/>
    <mergeCell ref="X5:AG6"/>
    <mergeCell ref="U9:AI10"/>
    <mergeCell ref="U11:AB12"/>
    <mergeCell ref="AC11:AI12"/>
  </mergeCells>
  <phoneticPr fontId="33" type="noConversion"/>
  <conditionalFormatting sqref="V24:V34">
    <cfRule type="duplicateValues" dxfId="135" priority="611"/>
  </conditionalFormatting>
  <printOptions horizontalCentered="1" verticalCentered="1"/>
  <pageMargins left="0.19685039370078741" right="0.19685039370078741" top="0.19685039370078741" bottom="0.19685039370078741" header="0.31496062992125984" footer="0.23622047244094491"/>
  <pageSetup paperSize="9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660"/>
  <sheetViews>
    <sheetView zoomScale="80" zoomScaleNormal="80" zoomScalePageLayoutView="80" workbookViewId="0">
      <selection activeCell="C13" sqref="C13:C16"/>
    </sheetView>
  </sheetViews>
  <sheetFormatPr baseColWidth="10" defaultColWidth="9.1640625" defaultRowHeight="15" x14ac:dyDescent="0.2"/>
  <cols>
    <col min="1" max="1" width="2" style="120" customWidth="1"/>
    <col min="2" max="2" width="4.5" style="120" customWidth="1"/>
    <col min="3" max="3" width="60" style="120" customWidth="1"/>
    <col min="4" max="5" width="28.6640625" style="185" customWidth="1"/>
    <col min="6" max="6" width="8.6640625" style="120" customWidth="1"/>
    <col min="7" max="7" width="3.5" style="120" customWidth="1"/>
    <col min="8" max="8" width="26.5" style="120" customWidth="1"/>
    <col min="9" max="9" width="24.6640625" style="187" customWidth="1"/>
    <col min="10" max="10" width="11.33203125" style="187" customWidth="1"/>
    <col min="11" max="11" width="12.5" style="120" customWidth="1"/>
    <col min="12" max="12" width="6.6640625" style="187" customWidth="1"/>
    <col min="13" max="14" width="5.6640625" style="187" customWidth="1"/>
    <col min="15" max="16384" width="9.1640625" style="120"/>
  </cols>
  <sheetData>
    <row r="1" spans="2:18" x14ac:dyDescent="0.2">
      <c r="B1" t="s">
        <v>153</v>
      </c>
    </row>
    <row r="2" spans="2:18" x14ac:dyDescent="0.2">
      <c r="B2" t="s">
        <v>155</v>
      </c>
    </row>
    <row r="4" spans="2:18" x14ac:dyDescent="0.2">
      <c r="B4" t="s">
        <v>154</v>
      </c>
    </row>
    <row r="5" spans="2:18" ht="15" customHeight="1" x14ac:dyDescent="0.2">
      <c r="B5" s="504" t="s">
        <v>95</v>
      </c>
      <c r="C5" s="501" t="s">
        <v>94</v>
      </c>
      <c r="D5" s="501" t="s">
        <v>131</v>
      </c>
      <c r="E5" s="501"/>
      <c r="F5" s="504" t="s">
        <v>132</v>
      </c>
      <c r="G5" s="505" t="s">
        <v>133</v>
      </c>
      <c r="H5" s="506"/>
      <c r="I5" s="506"/>
      <c r="J5" s="507"/>
      <c r="K5" s="503" t="s">
        <v>134</v>
      </c>
      <c r="L5" s="501" t="s">
        <v>10</v>
      </c>
      <c r="M5" s="501" t="s">
        <v>126</v>
      </c>
      <c r="N5" s="502" t="s">
        <v>127</v>
      </c>
    </row>
    <row r="6" spans="2:18" x14ac:dyDescent="0.2">
      <c r="B6" s="504"/>
      <c r="C6" s="501"/>
      <c r="D6" s="238" t="s">
        <v>135</v>
      </c>
      <c r="E6" s="238" t="s">
        <v>136</v>
      </c>
      <c r="F6" s="504"/>
      <c r="G6" s="505" t="s">
        <v>137</v>
      </c>
      <c r="H6" s="507"/>
      <c r="I6" s="212" t="s">
        <v>138</v>
      </c>
      <c r="J6" s="212" t="s">
        <v>139</v>
      </c>
      <c r="K6" s="503"/>
      <c r="L6" s="501"/>
      <c r="M6" s="501"/>
      <c r="N6" s="502"/>
    </row>
    <row r="7" spans="2:18" x14ac:dyDescent="0.2">
      <c r="B7" s="121">
        <v>1</v>
      </c>
      <c r="C7" s="122">
        <v>2</v>
      </c>
      <c r="D7" s="122" t="s">
        <v>140</v>
      </c>
      <c r="E7" s="122" t="s">
        <v>141</v>
      </c>
      <c r="F7" s="122">
        <v>4</v>
      </c>
      <c r="G7" s="499">
        <v>5</v>
      </c>
      <c r="H7" s="500"/>
      <c r="I7" s="123">
        <v>6</v>
      </c>
      <c r="J7" s="123">
        <v>7</v>
      </c>
      <c r="K7" s="123">
        <v>8</v>
      </c>
      <c r="L7" s="123"/>
      <c r="M7" s="123"/>
      <c r="N7" s="123"/>
    </row>
    <row r="8" spans="2:18" x14ac:dyDescent="0.2">
      <c r="B8" s="146"/>
      <c r="C8" s="208" t="s">
        <v>166</v>
      </c>
      <c r="D8" s="209"/>
      <c r="E8" s="209"/>
      <c r="F8" s="209"/>
      <c r="G8" s="240"/>
      <c r="H8" s="241"/>
      <c r="I8" s="210"/>
      <c r="J8" s="210"/>
      <c r="K8" s="210"/>
      <c r="L8" s="210"/>
      <c r="M8" s="210"/>
      <c r="N8" s="210"/>
    </row>
    <row r="9" spans="2:18" x14ac:dyDescent="0.2">
      <c r="B9" s="172"/>
      <c r="C9" s="125" t="s">
        <v>784</v>
      </c>
      <c r="D9" s="125"/>
      <c r="E9" s="125"/>
      <c r="F9" s="127">
        <v>14</v>
      </c>
      <c r="G9" s="242">
        <v>1</v>
      </c>
      <c r="H9" s="243" t="s">
        <v>781</v>
      </c>
      <c r="I9" s="192" t="s">
        <v>782</v>
      </c>
      <c r="J9" s="166" t="s">
        <v>181</v>
      </c>
      <c r="K9" s="126"/>
      <c r="L9" s="127">
        <v>1</v>
      </c>
      <c r="M9" s="127">
        <v>1</v>
      </c>
      <c r="N9" s="128">
        <f>L9-M9</f>
        <v>0</v>
      </c>
      <c r="O9" s="129"/>
      <c r="P9" s="129"/>
      <c r="Q9" s="129"/>
      <c r="R9" s="129"/>
    </row>
    <row r="10" spans="2:18" x14ac:dyDescent="0.2">
      <c r="B10" s="172"/>
      <c r="C10" s="125" t="s">
        <v>46</v>
      </c>
      <c r="D10" s="125" t="s">
        <v>819</v>
      </c>
      <c r="E10" s="125"/>
      <c r="F10" s="127">
        <v>12</v>
      </c>
      <c r="G10" s="242">
        <v>1</v>
      </c>
      <c r="H10" s="243" t="s">
        <v>179</v>
      </c>
      <c r="I10" s="192" t="s">
        <v>180</v>
      </c>
      <c r="J10" s="166" t="s">
        <v>181</v>
      </c>
      <c r="K10" s="126"/>
      <c r="L10" s="127">
        <v>1</v>
      </c>
      <c r="M10" s="127">
        <v>1</v>
      </c>
      <c r="N10" s="128">
        <f>L10-M10</f>
        <v>0</v>
      </c>
      <c r="O10" s="129"/>
      <c r="P10" s="129"/>
      <c r="Q10" s="129"/>
      <c r="R10" s="129"/>
    </row>
    <row r="11" spans="2:18" x14ac:dyDescent="0.2">
      <c r="B11" s="173"/>
      <c r="C11" s="131" t="s">
        <v>116</v>
      </c>
      <c r="D11" s="131" t="s">
        <v>819</v>
      </c>
      <c r="E11" s="131" t="s">
        <v>820</v>
      </c>
      <c r="F11" s="133">
        <v>9</v>
      </c>
      <c r="G11" s="244">
        <v>1</v>
      </c>
      <c r="H11" s="245" t="s">
        <v>182</v>
      </c>
      <c r="I11" s="153" t="s">
        <v>183</v>
      </c>
      <c r="J11" s="153" t="s">
        <v>184</v>
      </c>
      <c r="K11" s="132"/>
      <c r="L11" s="133">
        <v>1</v>
      </c>
      <c r="M11" s="133">
        <v>1</v>
      </c>
      <c r="N11" s="128">
        <f t="shared" ref="N11:N30" si="0">L11-M11</f>
        <v>0</v>
      </c>
      <c r="O11" s="129"/>
      <c r="P11" s="129"/>
      <c r="Q11" s="129"/>
      <c r="R11" s="129"/>
    </row>
    <row r="12" spans="2:18" x14ac:dyDescent="0.2">
      <c r="B12" s="174">
        <v>1</v>
      </c>
      <c r="C12" s="136" t="s">
        <v>8</v>
      </c>
      <c r="D12" s="139" t="s">
        <v>819</v>
      </c>
      <c r="E12" s="139" t="s">
        <v>820</v>
      </c>
      <c r="F12" s="176">
        <v>8</v>
      </c>
      <c r="G12" s="246"/>
      <c r="H12" s="247"/>
      <c r="I12" s="154"/>
      <c r="J12" s="154"/>
      <c r="K12" s="136"/>
      <c r="L12" s="154">
        <v>0</v>
      </c>
      <c r="M12" s="154">
        <v>1</v>
      </c>
      <c r="N12" s="128">
        <f t="shared" si="0"/>
        <v>-1</v>
      </c>
      <c r="O12" s="129"/>
      <c r="P12" s="129"/>
      <c r="Q12" s="129"/>
      <c r="R12" s="129"/>
    </row>
    <row r="13" spans="2:18" x14ac:dyDescent="0.2">
      <c r="B13" s="174">
        <v>2</v>
      </c>
      <c r="C13" s="136" t="s">
        <v>830</v>
      </c>
      <c r="D13" s="139" t="s">
        <v>819</v>
      </c>
      <c r="E13" s="139" t="s">
        <v>820</v>
      </c>
      <c r="F13" s="176">
        <v>6</v>
      </c>
      <c r="G13" s="246"/>
      <c r="H13" s="248"/>
      <c r="I13" s="154"/>
      <c r="J13" s="154"/>
      <c r="K13" s="136"/>
      <c r="L13" s="154">
        <v>0</v>
      </c>
      <c r="M13" s="154">
        <v>1</v>
      </c>
      <c r="N13" s="128">
        <f t="shared" si="0"/>
        <v>-1</v>
      </c>
      <c r="O13" s="129"/>
      <c r="P13" s="129"/>
      <c r="Q13" s="129"/>
      <c r="R13" s="129"/>
    </row>
    <row r="14" spans="2:18" x14ac:dyDescent="0.2">
      <c r="B14" s="174">
        <v>3</v>
      </c>
      <c r="C14" s="136" t="s">
        <v>20</v>
      </c>
      <c r="D14" s="139" t="s">
        <v>819</v>
      </c>
      <c r="E14" s="139" t="s">
        <v>820</v>
      </c>
      <c r="F14" s="176">
        <v>5</v>
      </c>
      <c r="G14" s="246">
        <v>1</v>
      </c>
      <c r="H14" s="248" t="s">
        <v>865</v>
      </c>
      <c r="I14" s="154" t="s">
        <v>776</v>
      </c>
      <c r="J14" s="154" t="s">
        <v>187</v>
      </c>
      <c r="K14" s="136"/>
      <c r="L14" s="154">
        <v>2</v>
      </c>
      <c r="M14" s="154">
        <v>3</v>
      </c>
      <c r="N14" s="128">
        <f t="shared" si="0"/>
        <v>-1</v>
      </c>
      <c r="O14" s="129"/>
      <c r="P14" s="129"/>
      <c r="Q14" s="129"/>
      <c r="R14" s="129"/>
    </row>
    <row r="15" spans="2:18" x14ac:dyDescent="0.2">
      <c r="B15" s="174"/>
      <c r="C15" s="136" t="s">
        <v>20</v>
      </c>
      <c r="D15" s="139" t="s">
        <v>819</v>
      </c>
      <c r="E15" s="139" t="s">
        <v>820</v>
      </c>
      <c r="F15" s="176">
        <v>5</v>
      </c>
      <c r="G15" s="246">
        <v>2</v>
      </c>
      <c r="H15" s="248" t="s">
        <v>864</v>
      </c>
      <c r="I15" s="154" t="s">
        <v>800</v>
      </c>
      <c r="J15" s="154" t="s">
        <v>187</v>
      </c>
      <c r="K15" s="136"/>
      <c r="L15" s="154"/>
      <c r="M15" s="154"/>
      <c r="N15" s="149"/>
      <c r="O15" s="129"/>
      <c r="P15" s="129"/>
      <c r="Q15" s="129"/>
      <c r="R15" s="129"/>
    </row>
    <row r="16" spans="2:18" x14ac:dyDescent="0.2">
      <c r="B16" s="174">
        <v>4</v>
      </c>
      <c r="C16" s="143" t="s">
        <v>847</v>
      </c>
      <c r="D16" s="139" t="s">
        <v>819</v>
      </c>
      <c r="E16" s="139" t="s">
        <v>820</v>
      </c>
      <c r="F16" s="176">
        <v>6</v>
      </c>
      <c r="G16" s="246">
        <v>1</v>
      </c>
      <c r="H16" s="248" t="s">
        <v>876</v>
      </c>
      <c r="I16" s="155" t="s">
        <v>778</v>
      </c>
      <c r="J16" s="155" t="s">
        <v>190</v>
      </c>
      <c r="K16" s="138"/>
      <c r="L16" s="155">
        <v>1</v>
      </c>
      <c r="M16" s="155">
        <v>2</v>
      </c>
      <c r="N16" s="128">
        <f t="shared" si="0"/>
        <v>-1</v>
      </c>
      <c r="O16" s="129"/>
      <c r="P16" s="129"/>
      <c r="Q16" s="129"/>
    </row>
    <row r="17" spans="2:18" x14ac:dyDescent="0.2">
      <c r="B17" s="174">
        <v>5</v>
      </c>
      <c r="C17" s="143" t="s">
        <v>851</v>
      </c>
      <c r="D17" s="139" t="s">
        <v>819</v>
      </c>
      <c r="E17" s="139" t="s">
        <v>820</v>
      </c>
      <c r="F17" s="176">
        <v>5</v>
      </c>
      <c r="G17" s="246">
        <v>1</v>
      </c>
      <c r="H17" s="248" t="s">
        <v>877</v>
      </c>
      <c r="I17" s="155" t="s">
        <v>779</v>
      </c>
      <c r="J17" s="155" t="s">
        <v>184</v>
      </c>
      <c r="K17" s="138"/>
      <c r="L17" s="155">
        <v>1</v>
      </c>
      <c r="M17" s="155">
        <v>2</v>
      </c>
      <c r="N17" s="128">
        <f t="shared" si="0"/>
        <v>-1</v>
      </c>
      <c r="O17" s="129"/>
      <c r="P17" s="129"/>
      <c r="Q17" s="129"/>
      <c r="R17" s="129"/>
    </row>
    <row r="18" spans="2:18" x14ac:dyDescent="0.2">
      <c r="B18" s="173"/>
      <c r="C18" s="131" t="s">
        <v>118</v>
      </c>
      <c r="D18" s="131" t="s">
        <v>819</v>
      </c>
      <c r="E18" s="131" t="s">
        <v>821</v>
      </c>
      <c r="F18" s="133">
        <v>8</v>
      </c>
      <c r="G18" s="244">
        <v>1</v>
      </c>
      <c r="H18" s="245" t="s">
        <v>185</v>
      </c>
      <c r="I18" s="153" t="s">
        <v>186</v>
      </c>
      <c r="J18" s="153" t="s">
        <v>187</v>
      </c>
      <c r="K18" s="132"/>
      <c r="L18" s="133">
        <v>1</v>
      </c>
      <c r="M18" s="133">
        <v>1</v>
      </c>
      <c r="N18" s="128">
        <f t="shared" si="0"/>
        <v>0</v>
      </c>
      <c r="O18" s="129"/>
      <c r="P18" s="129"/>
      <c r="Q18" s="129"/>
      <c r="R18" s="129"/>
    </row>
    <row r="19" spans="2:18" x14ac:dyDescent="0.2">
      <c r="B19" s="174">
        <v>1</v>
      </c>
      <c r="C19" s="136" t="s">
        <v>39</v>
      </c>
      <c r="D19" s="139" t="s">
        <v>819</v>
      </c>
      <c r="E19" s="139" t="s">
        <v>821</v>
      </c>
      <c r="F19" s="176">
        <v>6</v>
      </c>
      <c r="G19" s="246">
        <v>1</v>
      </c>
      <c r="H19" s="247" t="s">
        <v>871</v>
      </c>
      <c r="I19" s="154" t="s">
        <v>766</v>
      </c>
      <c r="J19" s="154" t="s">
        <v>187</v>
      </c>
      <c r="K19" s="136"/>
      <c r="L19" s="154">
        <v>2</v>
      </c>
      <c r="M19" s="154">
        <v>3</v>
      </c>
      <c r="N19" s="128">
        <f t="shared" si="0"/>
        <v>-1</v>
      </c>
      <c r="O19" s="129"/>
      <c r="P19" s="129"/>
      <c r="Q19" s="129"/>
      <c r="R19" s="129"/>
    </row>
    <row r="20" spans="2:18" x14ac:dyDescent="0.2">
      <c r="B20" s="174"/>
      <c r="C20" s="136" t="s">
        <v>39</v>
      </c>
      <c r="D20" s="139" t="s">
        <v>819</v>
      </c>
      <c r="E20" s="139" t="s">
        <v>821</v>
      </c>
      <c r="F20" s="176">
        <v>6</v>
      </c>
      <c r="G20" s="246">
        <v>2</v>
      </c>
      <c r="H20" s="247" t="s">
        <v>874</v>
      </c>
      <c r="I20" s="154" t="s">
        <v>801</v>
      </c>
      <c r="J20" s="154" t="s">
        <v>343</v>
      </c>
      <c r="K20" s="136"/>
      <c r="L20" s="154"/>
      <c r="M20" s="154"/>
      <c r="N20" s="149"/>
      <c r="O20" s="129"/>
      <c r="P20" s="129"/>
      <c r="Q20" s="129"/>
      <c r="R20" s="129"/>
    </row>
    <row r="21" spans="2:18" x14ac:dyDescent="0.2">
      <c r="B21" s="174">
        <v>2</v>
      </c>
      <c r="C21" s="136" t="s">
        <v>831</v>
      </c>
      <c r="D21" s="139" t="s">
        <v>819</v>
      </c>
      <c r="E21" s="139" t="s">
        <v>821</v>
      </c>
      <c r="F21" s="176">
        <v>6</v>
      </c>
      <c r="G21" s="246">
        <v>1</v>
      </c>
      <c r="H21" s="248" t="s">
        <v>869</v>
      </c>
      <c r="I21" s="154" t="s">
        <v>767</v>
      </c>
      <c r="J21" s="154" t="s">
        <v>190</v>
      </c>
      <c r="K21" s="136"/>
      <c r="L21" s="154">
        <v>4</v>
      </c>
      <c r="M21" s="154">
        <v>5</v>
      </c>
      <c r="N21" s="128">
        <f t="shared" si="0"/>
        <v>-1</v>
      </c>
      <c r="O21" s="129"/>
      <c r="P21" s="129"/>
      <c r="Q21" s="129"/>
      <c r="R21" s="129"/>
    </row>
    <row r="22" spans="2:18" x14ac:dyDescent="0.2">
      <c r="B22" s="174"/>
      <c r="C22" s="136" t="s">
        <v>831</v>
      </c>
      <c r="D22" s="139" t="s">
        <v>819</v>
      </c>
      <c r="E22" s="139" t="s">
        <v>821</v>
      </c>
      <c r="F22" s="176">
        <v>6</v>
      </c>
      <c r="G22" s="246">
        <v>2</v>
      </c>
      <c r="H22" s="248" t="s">
        <v>870</v>
      </c>
      <c r="I22" s="154" t="s">
        <v>768</v>
      </c>
      <c r="J22" s="154" t="s">
        <v>184</v>
      </c>
      <c r="K22" s="136"/>
      <c r="L22" s="154"/>
      <c r="M22" s="154"/>
      <c r="N22" s="149"/>
      <c r="O22" s="129"/>
      <c r="P22" s="129"/>
      <c r="Q22" s="129"/>
      <c r="R22" s="129"/>
    </row>
    <row r="23" spans="2:18" x14ac:dyDescent="0.2">
      <c r="B23" s="174"/>
      <c r="C23" s="136" t="s">
        <v>831</v>
      </c>
      <c r="D23" s="139" t="s">
        <v>819</v>
      </c>
      <c r="E23" s="139" t="s">
        <v>821</v>
      </c>
      <c r="F23" s="176">
        <v>6</v>
      </c>
      <c r="G23" s="246">
        <v>3</v>
      </c>
      <c r="H23" s="248" t="s">
        <v>879</v>
      </c>
      <c r="I23" s="154" t="s">
        <v>769</v>
      </c>
      <c r="J23" s="154" t="s">
        <v>350</v>
      </c>
      <c r="K23" s="136"/>
      <c r="L23" s="154"/>
      <c r="M23" s="154"/>
      <c r="N23" s="149"/>
      <c r="O23" s="129"/>
      <c r="P23" s="129"/>
      <c r="Q23" s="129"/>
      <c r="R23" s="129"/>
    </row>
    <row r="24" spans="2:18" x14ac:dyDescent="0.2">
      <c r="B24" s="174"/>
      <c r="C24" s="136" t="s">
        <v>831</v>
      </c>
      <c r="D24" s="139" t="s">
        <v>819</v>
      </c>
      <c r="E24" s="139" t="s">
        <v>821</v>
      </c>
      <c r="F24" s="176">
        <v>6</v>
      </c>
      <c r="G24" s="246">
        <v>4</v>
      </c>
      <c r="H24" s="248" t="s">
        <v>873</v>
      </c>
      <c r="I24" s="154" t="s">
        <v>770</v>
      </c>
      <c r="J24" s="154" t="s">
        <v>350</v>
      </c>
      <c r="K24" s="136"/>
      <c r="L24" s="154"/>
      <c r="M24" s="154"/>
      <c r="N24" s="149"/>
      <c r="O24" s="129"/>
      <c r="P24" s="129"/>
      <c r="Q24" s="129"/>
      <c r="R24" s="129"/>
    </row>
    <row r="25" spans="2:18" x14ac:dyDescent="0.2">
      <c r="B25" s="174">
        <v>3</v>
      </c>
      <c r="C25" s="136" t="s">
        <v>832</v>
      </c>
      <c r="D25" s="139" t="s">
        <v>819</v>
      </c>
      <c r="E25" s="139" t="s">
        <v>821</v>
      </c>
      <c r="F25" s="176">
        <v>6</v>
      </c>
      <c r="G25" s="246">
        <v>1</v>
      </c>
      <c r="H25" s="248" t="s">
        <v>872</v>
      </c>
      <c r="I25" s="154" t="s">
        <v>771</v>
      </c>
      <c r="J25" s="154" t="s">
        <v>350</v>
      </c>
      <c r="K25" s="136"/>
      <c r="L25" s="154">
        <v>3</v>
      </c>
      <c r="M25" s="154">
        <v>3</v>
      </c>
      <c r="N25" s="128">
        <f t="shared" si="0"/>
        <v>0</v>
      </c>
      <c r="O25" s="129"/>
      <c r="P25" s="129"/>
      <c r="Q25" s="129"/>
      <c r="R25" s="129"/>
    </row>
    <row r="26" spans="2:18" x14ac:dyDescent="0.2">
      <c r="B26" s="174"/>
      <c r="C26" s="136" t="s">
        <v>832</v>
      </c>
      <c r="D26" s="139" t="s">
        <v>819</v>
      </c>
      <c r="E26" s="139" t="s">
        <v>821</v>
      </c>
      <c r="F26" s="176">
        <v>6</v>
      </c>
      <c r="G26" s="246">
        <v>2</v>
      </c>
      <c r="H26" s="248" t="s">
        <v>868</v>
      </c>
      <c r="I26" s="154" t="s">
        <v>772</v>
      </c>
      <c r="J26" s="154" t="s">
        <v>368</v>
      </c>
      <c r="K26" s="136"/>
      <c r="L26" s="154"/>
      <c r="M26" s="154"/>
      <c r="N26" s="149"/>
      <c r="O26" s="129"/>
      <c r="P26" s="129"/>
      <c r="Q26" s="129"/>
      <c r="R26" s="129"/>
    </row>
    <row r="27" spans="2:18" x14ac:dyDescent="0.2">
      <c r="B27" s="174"/>
      <c r="C27" s="136" t="s">
        <v>832</v>
      </c>
      <c r="D27" s="139" t="s">
        <v>819</v>
      </c>
      <c r="E27" s="139" t="s">
        <v>821</v>
      </c>
      <c r="F27" s="176">
        <v>6</v>
      </c>
      <c r="G27" s="246">
        <v>3</v>
      </c>
      <c r="H27" s="248" t="s">
        <v>875</v>
      </c>
      <c r="I27" s="154" t="s">
        <v>773</v>
      </c>
      <c r="J27" s="154" t="s">
        <v>360</v>
      </c>
      <c r="K27" s="136"/>
      <c r="L27" s="154"/>
      <c r="M27" s="154"/>
      <c r="N27" s="149"/>
      <c r="O27" s="129"/>
      <c r="P27" s="129"/>
      <c r="Q27" s="129"/>
      <c r="R27" s="129"/>
    </row>
    <row r="28" spans="2:18" x14ac:dyDescent="0.2">
      <c r="B28" s="173"/>
      <c r="C28" s="131" t="s">
        <v>48</v>
      </c>
      <c r="D28" s="131" t="s">
        <v>819</v>
      </c>
      <c r="E28" s="131" t="s">
        <v>822</v>
      </c>
      <c r="F28" s="133">
        <v>8</v>
      </c>
      <c r="G28" s="244">
        <v>1</v>
      </c>
      <c r="H28" s="245" t="s">
        <v>188</v>
      </c>
      <c r="I28" s="153" t="s">
        <v>189</v>
      </c>
      <c r="J28" s="153" t="s">
        <v>190</v>
      </c>
      <c r="K28" s="132"/>
      <c r="L28" s="133">
        <v>1</v>
      </c>
      <c r="M28" s="133">
        <v>1</v>
      </c>
      <c r="N28" s="128">
        <f t="shared" si="0"/>
        <v>0</v>
      </c>
      <c r="O28" s="129"/>
      <c r="P28" s="129"/>
      <c r="Q28" s="129"/>
      <c r="R28" s="129"/>
    </row>
    <row r="29" spans="2:18" x14ac:dyDescent="0.2">
      <c r="B29" s="174">
        <v>1</v>
      </c>
      <c r="C29" s="136" t="s">
        <v>849</v>
      </c>
      <c r="D29" s="139" t="s">
        <v>819</v>
      </c>
      <c r="E29" s="139" t="s">
        <v>822</v>
      </c>
      <c r="F29" s="176">
        <v>6</v>
      </c>
      <c r="G29" s="246">
        <v>1</v>
      </c>
      <c r="H29" s="247" t="s">
        <v>878</v>
      </c>
      <c r="I29" s="154" t="s">
        <v>774</v>
      </c>
      <c r="J29" s="154" t="s">
        <v>187</v>
      </c>
      <c r="K29" s="136"/>
      <c r="L29" s="154">
        <v>1</v>
      </c>
      <c r="M29" s="154">
        <v>2</v>
      </c>
      <c r="N29" s="128">
        <f t="shared" si="0"/>
        <v>-1</v>
      </c>
      <c r="O29" s="129"/>
      <c r="P29" s="129"/>
      <c r="Q29" s="129"/>
      <c r="R29" s="129"/>
    </row>
    <row r="30" spans="2:18" x14ac:dyDescent="0.2">
      <c r="B30" s="174">
        <v>2</v>
      </c>
      <c r="C30" s="136" t="s">
        <v>19</v>
      </c>
      <c r="D30" s="139" t="s">
        <v>819</v>
      </c>
      <c r="E30" s="139" t="s">
        <v>822</v>
      </c>
      <c r="F30" s="176">
        <v>5</v>
      </c>
      <c r="G30" s="246">
        <v>1</v>
      </c>
      <c r="H30" s="248" t="s">
        <v>867</v>
      </c>
      <c r="I30" s="154" t="s">
        <v>802</v>
      </c>
      <c r="J30" s="154" t="s">
        <v>343</v>
      </c>
      <c r="K30" s="136"/>
      <c r="L30" s="154">
        <v>1</v>
      </c>
      <c r="M30" s="154">
        <v>2</v>
      </c>
      <c r="N30" s="128">
        <f t="shared" si="0"/>
        <v>-1</v>
      </c>
      <c r="O30" s="129"/>
      <c r="P30" s="129"/>
      <c r="Q30" s="129"/>
      <c r="R30" s="129"/>
    </row>
    <row r="31" spans="2:18" x14ac:dyDescent="0.2">
      <c r="B31" s="172"/>
      <c r="C31" s="125" t="s">
        <v>47</v>
      </c>
      <c r="D31" s="125" t="s">
        <v>823</v>
      </c>
      <c r="E31" s="125"/>
      <c r="F31" s="127">
        <v>12</v>
      </c>
      <c r="G31" s="242">
        <v>1</v>
      </c>
      <c r="H31" s="249" t="s">
        <v>191</v>
      </c>
      <c r="I31" s="152" t="s">
        <v>192</v>
      </c>
      <c r="J31" s="152" t="s">
        <v>193</v>
      </c>
      <c r="K31" s="126"/>
      <c r="L31" s="127">
        <v>1</v>
      </c>
      <c r="M31" s="127">
        <v>1</v>
      </c>
      <c r="N31" s="128">
        <f>L31-M31</f>
        <v>0</v>
      </c>
      <c r="O31" s="129"/>
      <c r="P31" s="129"/>
      <c r="Q31" s="129"/>
      <c r="R31" s="129"/>
    </row>
    <row r="32" spans="2:18" x14ac:dyDescent="0.2">
      <c r="B32" s="173"/>
      <c r="C32" s="131" t="s">
        <v>117</v>
      </c>
      <c r="D32" s="131" t="s">
        <v>823</v>
      </c>
      <c r="E32" s="131" t="s">
        <v>160</v>
      </c>
      <c r="F32" s="133">
        <v>9</v>
      </c>
      <c r="G32" s="244">
        <v>1</v>
      </c>
      <c r="H32" s="245" t="s">
        <v>194</v>
      </c>
      <c r="I32" s="153" t="s">
        <v>195</v>
      </c>
      <c r="J32" s="153" t="s">
        <v>193</v>
      </c>
      <c r="K32" s="132"/>
      <c r="L32" s="133">
        <v>1</v>
      </c>
      <c r="M32" s="133">
        <v>1</v>
      </c>
      <c r="N32" s="128">
        <f t="shared" ref="N32:N43" si="1">L32-M32</f>
        <v>0</v>
      </c>
      <c r="O32" s="129"/>
      <c r="P32" s="129"/>
      <c r="Q32" s="129"/>
      <c r="R32" s="129"/>
    </row>
    <row r="33" spans="2:18" x14ac:dyDescent="0.2">
      <c r="B33" s="174">
        <v>1</v>
      </c>
      <c r="C33" s="136" t="s">
        <v>161</v>
      </c>
      <c r="D33" s="139" t="s">
        <v>823</v>
      </c>
      <c r="E33" s="139" t="s">
        <v>160</v>
      </c>
      <c r="F33" s="176">
        <v>7</v>
      </c>
      <c r="G33" s="246">
        <v>1</v>
      </c>
      <c r="H33" s="247" t="s">
        <v>1246</v>
      </c>
      <c r="I33" s="154" t="s">
        <v>803</v>
      </c>
      <c r="J33" s="154" t="s">
        <v>187</v>
      </c>
      <c r="K33" s="136"/>
      <c r="L33" s="154">
        <v>2</v>
      </c>
      <c r="M33" s="154">
        <v>3</v>
      </c>
      <c r="N33" s="128">
        <f t="shared" si="1"/>
        <v>-1</v>
      </c>
      <c r="O33" s="129"/>
      <c r="P33" s="129"/>
      <c r="Q33" s="129"/>
      <c r="R33" s="129"/>
    </row>
    <row r="34" spans="2:18" x14ac:dyDescent="0.2">
      <c r="B34" s="174"/>
      <c r="C34" s="136" t="s">
        <v>161</v>
      </c>
      <c r="D34" s="139" t="s">
        <v>823</v>
      </c>
      <c r="E34" s="139" t="s">
        <v>160</v>
      </c>
      <c r="F34" s="176">
        <v>7</v>
      </c>
      <c r="G34" s="246">
        <v>2</v>
      </c>
      <c r="H34" s="247" t="s">
        <v>1247</v>
      </c>
      <c r="I34" s="154" t="s">
        <v>758</v>
      </c>
      <c r="J34" s="154" t="s">
        <v>187</v>
      </c>
      <c r="K34" s="136"/>
      <c r="L34" s="154"/>
      <c r="M34" s="154"/>
      <c r="N34" s="149"/>
      <c r="O34" s="129"/>
      <c r="P34" s="129"/>
      <c r="Q34" s="129"/>
      <c r="R34" s="129"/>
    </row>
    <row r="35" spans="2:18" x14ac:dyDescent="0.2">
      <c r="B35" s="174">
        <v>2</v>
      </c>
      <c r="C35" s="136" t="s">
        <v>11</v>
      </c>
      <c r="D35" s="139" t="s">
        <v>823</v>
      </c>
      <c r="E35" s="139" t="s">
        <v>160</v>
      </c>
      <c r="F35" s="176">
        <v>5</v>
      </c>
      <c r="G35" s="246">
        <v>1</v>
      </c>
      <c r="H35" s="248" t="s">
        <v>1248</v>
      </c>
      <c r="I35" s="154" t="s">
        <v>804</v>
      </c>
      <c r="J35" s="154" t="s">
        <v>187</v>
      </c>
      <c r="K35" s="136"/>
      <c r="L35" s="154">
        <v>1</v>
      </c>
      <c r="M35" s="154">
        <v>2</v>
      </c>
      <c r="N35" s="128">
        <f t="shared" si="1"/>
        <v>-1</v>
      </c>
      <c r="O35" s="129"/>
      <c r="P35" s="129"/>
      <c r="Q35" s="129"/>
      <c r="R35" s="129"/>
    </row>
    <row r="36" spans="2:18" x14ac:dyDescent="0.2">
      <c r="B36" s="174">
        <v>3</v>
      </c>
      <c r="C36" s="136" t="s">
        <v>21</v>
      </c>
      <c r="D36" s="139" t="s">
        <v>823</v>
      </c>
      <c r="E36" s="139" t="s">
        <v>160</v>
      </c>
      <c r="F36" s="176">
        <v>5</v>
      </c>
      <c r="G36" s="246">
        <v>1</v>
      </c>
      <c r="H36" s="247" t="s">
        <v>882</v>
      </c>
      <c r="I36" s="154" t="s">
        <v>759</v>
      </c>
      <c r="J36" s="154" t="s">
        <v>368</v>
      </c>
      <c r="K36" s="136"/>
      <c r="L36" s="154">
        <v>1</v>
      </c>
      <c r="M36" s="154">
        <v>1</v>
      </c>
      <c r="N36" s="128">
        <f t="shared" si="1"/>
        <v>0</v>
      </c>
      <c r="O36" s="129"/>
      <c r="P36" s="129"/>
      <c r="Q36" s="129"/>
      <c r="R36" s="129"/>
    </row>
    <row r="37" spans="2:18" x14ac:dyDescent="0.2">
      <c r="B37" s="173"/>
      <c r="C37" s="131" t="s">
        <v>119</v>
      </c>
      <c r="D37" s="131" t="s">
        <v>823</v>
      </c>
      <c r="E37" s="131" t="s">
        <v>162</v>
      </c>
      <c r="F37" s="133">
        <v>8</v>
      </c>
      <c r="G37" s="244">
        <v>1</v>
      </c>
      <c r="H37" s="245" t="s">
        <v>196</v>
      </c>
      <c r="I37" s="153" t="s">
        <v>197</v>
      </c>
      <c r="J37" s="153" t="s">
        <v>184</v>
      </c>
      <c r="K37" s="132"/>
      <c r="L37" s="133">
        <v>1</v>
      </c>
      <c r="M37" s="133">
        <v>1</v>
      </c>
      <c r="N37" s="128">
        <f t="shared" si="1"/>
        <v>0</v>
      </c>
      <c r="O37" s="129"/>
      <c r="P37" s="129"/>
      <c r="Q37" s="129"/>
      <c r="R37" s="129"/>
    </row>
    <row r="38" spans="2:18" x14ac:dyDescent="0.2">
      <c r="B38" s="174">
        <v>1</v>
      </c>
      <c r="C38" s="136" t="s">
        <v>833</v>
      </c>
      <c r="D38" s="139" t="s">
        <v>823</v>
      </c>
      <c r="E38" s="139" t="s">
        <v>162</v>
      </c>
      <c r="F38" s="176">
        <v>6</v>
      </c>
      <c r="G38" s="246">
        <v>1</v>
      </c>
      <c r="H38" s="247" t="s">
        <v>1249</v>
      </c>
      <c r="I38" s="154" t="s">
        <v>760</v>
      </c>
      <c r="J38" s="154" t="s">
        <v>187</v>
      </c>
      <c r="K38" s="136"/>
      <c r="L38" s="154">
        <v>1</v>
      </c>
      <c r="M38" s="154">
        <v>1</v>
      </c>
      <c r="N38" s="128">
        <f t="shared" si="1"/>
        <v>0</v>
      </c>
      <c r="O38" s="129"/>
      <c r="P38" s="129"/>
      <c r="Q38" s="129"/>
      <c r="R38" s="129"/>
    </row>
    <row r="39" spans="2:18" x14ac:dyDescent="0.2">
      <c r="B39" s="174">
        <v>2</v>
      </c>
      <c r="C39" s="136" t="s">
        <v>124</v>
      </c>
      <c r="D39" s="139" t="s">
        <v>823</v>
      </c>
      <c r="E39" s="139" t="s">
        <v>162</v>
      </c>
      <c r="F39" s="176">
        <v>5</v>
      </c>
      <c r="G39" s="246">
        <v>1</v>
      </c>
      <c r="H39" s="248" t="s">
        <v>1251</v>
      </c>
      <c r="I39" s="154" t="s">
        <v>762</v>
      </c>
      <c r="J39" s="154" t="s">
        <v>343</v>
      </c>
      <c r="K39" s="136"/>
      <c r="L39" s="154">
        <v>2</v>
      </c>
      <c r="M39" s="154">
        <v>2</v>
      </c>
      <c r="N39" s="128">
        <f t="shared" si="1"/>
        <v>0</v>
      </c>
      <c r="O39" s="129"/>
      <c r="P39" s="129"/>
      <c r="Q39" s="129"/>
      <c r="R39" s="129"/>
    </row>
    <row r="40" spans="2:18" x14ac:dyDescent="0.2">
      <c r="B40" s="174"/>
      <c r="C40" s="136" t="s">
        <v>124</v>
      </c>
      <c r="D40" s="139" t="s">
        <v>823</v>
      </c>
      <c r="E40" s="139" t="s">
        <v>162</v>
      </c>
      <c r="F40" s="176">
        <v>5</v>
      </c>
      <c r="G40" s="246">
        <v>2</v>
      </c>
      <c r="H40" s="248" t="s">
        <v>883</v>
      </c>
      <c r="I40" s="154" t="s">
        <v>763</v>
      </c>
      <c r="J40" s="154" t="s">
        <v>368</v>
      </c>
      <c r="K40" s="136"/>
      <c r="L40" s="154"/>
      <c r="M40" s="154"/>
      <c r="N40" s="149"/>
      <c r="O40" s="129"/>
      <c r="P40" s="129"/>
      <c r="Q40" s="129"/>
      <c r="R40" s="129"/>
    </row>
    <row r="41" spans="2:18" x14ac:dyDescent="0.2">
      <c r="B41" s="173"/>
      <c r="C41" s="131" t="s">
        <v>120</v>
      </c>
      <c r="D41" s="131" t="s">
        <v>823</v>
      </c>
      <c r="E41" s="131" t="s">
        <v>163</v>
      </c>
      <c r="F41" s="133">
        <v>8</v>
      </c>
      <c r="G41" s="244">
        <v>1</v>
      </c>
      <c r="H41" s="245" t="s">
        <v>198</v>
      </c>
      <c r="I41" s="153" t="s">
        <v>199</v>
      </c>
      <c r="J41" s="153" t="s">
        <v>190</v>
      </c>
      <c r="K41" s="132"/>
      <c r="L41" s="133">
        <v>1</v>
      </c>
      <c r="M41" s="133">
        <v>1</v>
      </c>
      <c r="N41" s="128">
        <f t="shared" si="1"/>
        <v>0</v>
      </c>
      <c r="O41" s="129"/>
      <c r="P41" s="129"/>
      <c r="Q41" s="129"/>
      <c r="R41" s="129"/>
    </row>
    <row r="42" spans="2:18" x14ac:dyDescent="0.2">
      <c r="B42" s="174">
        <v>1</v>
      </c>
      <c r="C42" s="175" t="s">
        <v>834</v>
      </c>
      <c r="D42" s="139" t="s">
        <v>823</v>
      </c>
      <c r="E42" s="139" t="s">
        <v>163</v>
      </c>
      <c r="F42" s="176">
        <v>6</v>
      </c>
      <c r="G42" s="246">
        <v>1</v>
      </c>
      <c r="H42" s="247" t="s">
        <v>1252</v>
      </c>
      <c r="I42" s="154" t="s">
        <v>764</v>
      </c>
      <c r="J42" s="154" t="s">
        <v>184</v>
      </c>
      <c r="K42" s="136"/>
      <c r="L42" s="154">
        <v>1</v>
      </c>
      <c r="M42" s="154">
        <v>1</v>
      </c>
      <c r="N42" s="128">
        <f t="shared" si="1"/>
        <v>0</v>
      </c>
      <c r="O42" s="129"/>
      <c r="P42" s="129"/>
      <c r="Q42" s="129"/>
      <c r="R42" s="129"/>
    </row>
    <row r="43" spans="2:18" x14ac:dyDescent="0.2">
      <c r="B43" s="174">
        <v>2</v>
      </c>
      <c r="C43" s="136" t="s">
        <v>18</v>
      </c>
      <c r="D43" s="139" t="s">
        <v>823</v>
      </c>
      <c r="E43" s="139" t="s">
        <v>163</v>
      </c>
      <c r="F43" s="176">
        <v>5</v>
      </c>
      <c r="G43" s="246">
        <v>1</v>
      </c>
      <c r="H43" s="247" t="s">
        <v>1253</v>
      </c>
      <c r="I43" s="154" t="s">
        <v>765</v>
      </c>
      <c r="J43" s="154" t="s">
        <v>184</v>
      </c>
      <c r="K43" s="136"/>
      <c r="L43" s="154">
        <v>1</v>
      </c>
      <c r="M43" s="154">
        <v>1</v>
      </c>
      <c r="N43" s="128">
        <f t="shared" si="1"/>
        <v>0</v>
      </c>
      <c r="O43" s="129"/>
      <c r="P43" s="129"/>
      <c r="Q43" s="129"/>
      <c r="R43" s="129"/>
    </row>
    <row r="44" spans="2:18" x14ac:dyDescent="0.2">
      <c r="B44" s="172"/>
      <c r="C44" s="125" t="s">
        <v>49</v>
      </c>
      <c r="D44" s="125" t="s">
        <v>824</v>
      </c>
      <c r="E44" s="125"/>
      <c r="F44" s="127">
        <v>11</v>
      </c>
      <c r="G44" s="242">
        <v>1</v>
      </c>
      <c r="H44" s="249" t="s">
        <v>200</v>
      </c>
      <c r="I44" s="152" t="s">
        <v>201</v>
      </c>
      <c r="J44" s="152" t="s">
        <v>190</v>
      </c>
      <c r="K44" s="126"/>
      <c r="L44" s="127">
        <v>1</v>
      </c>
      <c r="M44" s="127">
        <v>1</v>
      </c>
      <c r="N44" s="128">
        <f>L44-M44</f>
        <v>0</v>
      </c>
      <c r="O44" s="129"/>
      <c r="P44" s="129"/>
      <c r="Q44" s="129"/>
      <c r="R44" s="129"/>
    </row>
    <row r="45" spans="2:18" x14ac:dyDescent="0.2">
      <c r="B45" s="173"/>
      <c r="C45" s="131" t="s">
        <v>121</v>
      </c>
      <c r="D45" s="131" t="s">
        <v>824</v>
      </c>
      <c r="E45" s="131" t="s">
        <v>164</v>
      </c>
      <c r="F45" s="133">
        <v>8</v>
      </c>
      <c r="G45" s="244">
        <v>1</v>
      </c>
      <c r="H45" s="245" t="s">
        <v>202</v>
      </c>
      <c r="I45" s="153" t="s">
        <v>203</v>
      </c>
      <c r="J45" s="153" t="s">
        <v>184</v>
      </c>
      <c r="K45" s="132"/>
      <c r="L45" s="133">
        <v>1</v>
      </c>
      <c r="M45" s="133">
        <v>1</v>
      </c>
      <c r="N45" s="128">
        <f t="shared" ref="N45:N53" si="2">L45-M45</f>
        <v>0</v>
      </c>
      <c r="O45" s="129"/>
      <c r="P45" s="129"/>
      <c r="Q45" s="129"/>
      <c r="R45" s="129"/>
    </row>
    <row r="46" spans="2:18" x14ac:dyDescent="0.2">
      <c r="B46" s="174">
        <v>1</v>
      </c>
      <c r="C46" s="136" t="s">
        <v>835</v>
      </c>
      <c r="D46" s="139" t="s">
        <v>824</v>
      </c>
      <c r="E46" s="139" t="s">
        <v>164</v>
      </c>
      <c r="F46" s="176">
        <v>6</v>
      </c>
      <c r="G46" s="246">
        <v>1</v>
      </c>
      <c r="H46" s="247" t="s">
        <v>1254</v>
      </c>
      <c r="I46" s="154" t="s">
        <v>805</v>
      </c>
      <c r="J46" s="154" t="s">
        <v>187</v>
      </c>
      <c r="K46" s="136"/>
      <c r="L46" s="154">
        <v>1</v>
      </c>
      <c r="M46" s="154">
        <v>2</v>
      </c>
      <c r="N46" s="128">
        <f t="shared" si="2"/>
        <v>-1</v>
      </c>
      <c r="O46" s="129"/>
      <c r="P46" s="129"/>
      <c r="Q46" s="129"/>
      <c r="R46" s="129"/>
    </row>
    <row r="47" spans="2:18" x14ac:dyDescent="0.2">
      <c r="B47" s="174">
        <v>2</v>
      </c>
      <c r="C47" s="175" t="s">
        <v>836</v>
      </c>
      <c r="D47" s="139" t="s">
        <v>824</v>
      </c>
      <c r="E47" s="139" t="s">
        <v>164</v>
      </c>
      <c r="F47" s="176">
        <v>5</v>
      </c>
      <c r="G47" s="246"/>
      <c r="H47" s="247"/>
      <c r="I47" s="154"/>
      <c r="J47" s="154"/>
      <c r="K47" s="136"/>
      <c r="L47" s="154">
        <v>0</v>
      </c>
      <c r="M47" s="154">
        <v>1</v>
      </c>
      <c r="N47" s="128">
        <f t="shared" si="2"/>
        <v>-1</v>
      </c>
      <c r="O47" s="129"/>
      <c r="P47" s="129"/>
      <c r="Q47" s="129"/>
      <c r="R47" s="129"/>
    </row>
    <row r="48" spans="2:18" x14ac:dyDescent="0.2">
      <c r="B48" s="174">
        <v>3</v>
      </c>
      <c r="C48" s="175" t="s">
        <v>1372</v>
      </c>
      <c r="D48" s="139" t="s">
        <v>824</v>
      </c>
      <c r="E48" s="139" t="s">
        <v>164</v>
      </c>
      <c r="F48" s="176">
        <v>6</v>
      </c>
      <c r="G48" s="246"/>
      <c r="H48" s="247"/>
      <c r="I48" s="154"/>
      <c r="J48" s="154"/>
      <c r="K48" s="136"/>
      <c r="L48" s="154">
        <v>0</v>
      </c>
      <c r="M48" s="154">
        <v>1</v>
      </c>
      <c r="N48" s="128">
        <f t="shared" ref="N48" si="3">L48-M48</f>
        <v>-1</v>
      </c>
      <c r="O48" s="129"/>
      <c r="P48" s="129"/>
      <c r="Q48" s="129"/>
      <c r="R48" s="129"/>
    </row>
    <row r="49" spans="2:18" x14ac:dyDescent="0.2">
      <c r="B49" s="173"/>
      <c r="C49" s="131" t="s">
        <v>122</v>
      </c>
      <c r="D49" s="131" t="s">
        <v>824</v>
      </c>
      <c r="E49" s="131" t="s">
        <v>165</v>
      </c>
      <c r="F49" s="133">
        <v>8</v>
      </c>
      <c r="G49" s="244">
        <v>1</v>
      </c>
      <c r="H49" s="245" t="s">
        <v>204</v>
      </c>
      <c r="I49" s="153" t="s">
        <v>205</v>
      </c>
      <c r="J49" s="153" t="s">
        <v>184</v>
      </c>
      <c r="K49" s="132"/>
      <c r="L49" s="133">
        <v>1</v>
      </c>
      <c r="M49" s="133">
        <v>1</v>
      </c>
      <c r="N49" s="128">
        <f t="shared" si="2"/>
        <v>0</v>
      </c>
      <c r="O49" s="129"/>
      <c r="P49" s="129"/>
      <c r="Q49" s="129"/>
      <c r="R49" s="129"/>
    </row>
    <row r="50" spans="2:18" x14ac:dyDescent="0.2">
      <c r="B50" s="174">
        <v>1</v>
      </c>
      <c r="C50" s="136" t="s">
        <v>835</v>
      </c>
      <c r="D50" s="139" t="s">
        <v>824</v>
      </c>
      <c r="E50" s="139" t="s">
        <v>165</v>
      </c>
      <c r="F50" s="178">
        <v>6</v>
      </c>
      <c r="G50" s="250">
        <v>1</v>
      </c>
      <c r="H50" s="247" t="s">
        <v>880</v>
      </c>
      <c r="I50" s="154" t="s">
        <v>478</v>
      </c>
      <c r="J50" s="154" t="s">
        <v>350</v>
      </c>
      <c r="K50" s="136"/>
      <c r="L50" s="154">
        <v>2</v>
      </c>
      <c r="M50" s="154">
        <v>5</v>
      </c>
      <c r="N50" s="128">
        <f t="shared" si="2"/>
        <v>-3</v>
      </c>
      <c r="O50" s="129"/>
      <c r="P50" s="129"/>
      <c r="Q50" s="129"/>
      <c r="R50" s="129"/>
    </row>
    <row r="51" spans="2:18" x14ac:dyDescent="0.2">
      <c r="B51" s="174"/>
      <c r="C51" s="136" t="s">
        <v>835</v>
      </c>
      <c r="D51" s="139" t="s">
        <v>824</v>
      </c>
      <c r="E51" s="139" t="s">
        <v>165</v>
      </c>
      <c r="F51" s="178">
        <v>6</v>
      </c>
      <c r="G51" s="250">
        <v>2</v>
      </c>
      <c r="H51" s="247" t="s">
        <v>1255</v>
      </c>
      <c r="I51" s="154" t="s">
        <v>806</v>
      </c>
      <c r="J51" s="154" t="s">
        <v>341</v>
      </c>
      <c r="K51" s="136"/>
      <c r="L51" s="154"/>
      <c r="M51" s="154"/>
      <c r="N51" s="149"/>
      <c r="O51" s="129"/>
      <c r="P51" s="129"/>
      <c r="Q51" s="129"/>
    </row>
    <row r="52" spans="2:18" x14ac:dyDescent="0.2">
      <c r="B52" s="174">
        <v>2</v>
      </c>
      <c r="C52" s="136" t="s">
        <v>836</v>
      </c>
      <c r="D52" s="139" t="s">
        <v>824</v>
      </c>
      <c r="E52" s="139" t="s">
        <v>165</v>
      </c>
      <c r="F52" s="178">
        <v>5</v>
      </c>
      <c r="G52" s="250"/>
      <c r="H52" s="248"/>
      <c r="I52" s="154"/>
      <c r="J52" s="154"/>
      <c r="K52" s="136"/>
      <c r="L52" s="154">
        <v>0</v>
      </c>
      <c r="M52" s="154">
        <v>1</v>
      </c>
      <c r="N52" s="128">
        <f t="shared" si="2"/>
        <v>-1</v>
      </c>
      <c r="O52" s="129"/>
      <c r="P52" s="129"/>
      <c r="Q52" s="129"/>
      <c r="R52" s="129"/>
    </row>
    <row r="53" spans="2:18" x14ac:dyDescent="0.2">
      <c r="B53" s="174">
        <v>3</v>
      </c>
      <c r="C53" s="175" t="s">
        <v>1372</v>
      </c>
      <c r="D53" s="139" t="s">
        <v>824</v>
      </c>
      <c r="E53" s="139" t="s">
        <v>164</v>
      </c>
      <c r="F53" s="176">
        <v>6</v>
      </c>
      <c r="G53" s="246"/>
      <c r="H53" s="247"/>
      <c r="I53" s="154"/>
      <c r="J53" s="154"/>
      <c r="K53" s="136"/>
      <c r="L53" s="154">
        <v>0</v>
      </c>
      <c r="M53" s="154">
        <v>1</v>
      </c>
      <c r="N53" s="128">
        <f t="shared" si="2"/>
        <v>-1</v>
      </c>
      <c r="O53" s="129"/>
      <c r="P53" s="129"/>
      <c r="Q53" s="129"/>
      <c r="R53" s="129"/>
    </row>
    <row r="54" spans="2:18" x14ac:dyDescent="0.2">
      <c r="B54" s="146"/>
      <c r="C54" s="208" t="s">
        <v>174</v>
      </c>
      <c r="D54" s="209"/>
      <c r="E54" s="209"/>
      <c r="F54" s="209"/>
      <c r="G54" s="240"/>
      <c r="H54" s="241"/>
      <c r="I54" s="210"/>
      <c r="J54" s="210"/>
      <c r="K54" s="210"/>
      <c r="L54" s="210"/>
      <c r="M54" s="210"/>
      <c r="N54" s="210"/>
      <c r="O54" s="129"/>
      <c r="P54" s="129"/>
      <c r="Q54" s="129"/>
      <c r="R54" s="129"/>
    </row>
    <row r="55" spans="2:18" x14ac:dyDescent="0.2">
      <c r="B55" s="124"/>
      <c r="C55" s="125" t="s">
        <v>783</v>
      </c>
      <c r="D55" s="125"/>
      <c r="E55" s="125"/>
      <c r="F55" s="127">
        <v>14</v>
      </c>
      <c r="G55" s="242">
        <v>1</v>
      </c>
      <c r="H55" s="249" t="s">
        <v>785</v>
      </c>
      <c r="I55" s="152" t="s">
        <v>786</v>
      </c>
      <c r="J55" s="152" t="s">
        <v>181</v>
      </c>
      <c r="K55" s="126"/>
      <c r="L55" s="127">
        <v>1</v>
      </c>
      <c r="M55" s="127">
        <v>1</v>
      </c>
      <c r="N55" s="128">
        <f>L55-M55</f>
        <v>0</v>
      </c>
      <c r="O55" s="129"/>
      <c r="P55" s="129"/>
      <c r="Q55" s="129"/>
      <c r="R55" s="129"/>
    </row>
    <row r="56" spans="2:18" x14ac:dyDescent="0.2">
      <c r="B56" s="124"/>
      <c r="C56" s="125" t="s">
        <v>1236</v>
      </c>
      <c r="D56" s="125" t="s">
        <v>1237</v>
      </c>
      <c r="E56" s="125"/>
      <c r="F56" s="127">
        <v>12</v>
      </c>
      <c r="G56" s="242">
        <v>1</v>
      </c>
      <c r="H56" s="249" t="s">
        <v>206</v>
      </c>
      <c r="I56" s="152" t="s">
        <v>207</v>
      </c>
      <c r="J56" s="152" t="s">
        <v>193</v>
      </c>
      <c r="K56" s="126"/>
      <c r="L56" s="127">
        <v>1</v>
      </c>
      <c r="M56" s="127">
        <v>1</v>
      </c>
      <c r="N56" s="128">
        <f>L56-M56</f>
        <v>0</v>
      </c>
      <c r="O56" s="129"/>
      <c r="P56" s="129"/>
      <c r="Q56" s="129"/>
      <c r="R56" s="129"/>
    </row>
    <row r="57" spans="2:18" x14ac:dyDescent="0.2">
      <c r="B57" s="130"/>
      <c r="C57" s="131" t="s">
        <v>54</v>
      </c>
      <c r="D57" s="131" t="s">
        <v>1237</v>
      </c>
      <c r="E57" s="131" t="s">
        <v>167</v>
      </c>
      <c r="F57" s="133">
        <v>8</v>
      </c>
      <c r="G57" s="244">
        <v>1</v>
      </c>
      <c r="H57" s="245" t="s">
        <v>208</v>
      </c>
      <c r="I57" s="153" t="s">
        <v>209</v>
      </c>
      <c r="J57" s="153" t="s">
        <v>184</v>
      </c>
      <c r="K57" s="132"/>
      <c r="L57" s="133">
        <v>1</v>
      </c>
      <c r="M57" s="133">
        <v>1</v>
      </c>
      <c r="N57" s="128">
        <f t="shared" ref="N57:N132" si="4">L57-M57</f>
        <v>0</v>
      </c>
      <c r="O57" s="129"/>
      <c r="P57" s="129"/>
      <c r="Q57" s="129"/>
      <c r="R57" s="129"/>
    </row>
    <row r="58" spans="2:18" x14ac:dyDescent="0.2">
      <c r="B58" s="135">
        <v>1</v>
      </c>
      <c r="C58" s="136" t="s">
        <v>24</v>
      </c>
      <c r="D58" s="175" t="s">
        <v>1237</v>
      </c>
      <c r="E58" s="175" t="s">
        <v>167</v>
      </c>
      <c r="F58" s="179">
        <v>5</v>
      </c>
      <c r="G58" s="251">
        <v>1</v>
      </c>
      <c r="H58" s="252" t="s">
        <v>924</v>
      </c>
      <c r="I58" s="182" t="s">
        <v>689</v>
      </c>
      <c r="J58" s="154" t="s">
        <v>368</v>
      </c>
      <c r="K58" s="175"/>
      <c r="L58" s="154">
        <v>4</v>
      </c>
      <c r="M58" s="154">
        <v>8</v>
      </c>
      <c r="N58" s="128">
        <f t="shared" si="4"/>
        <v>-4</v>
      </c>
      <c r="O58" s="129"/>
      <c r="P58" s="129"/>
      <c r="Q58" s="129"/>
      <c r="R58" s="129"/>
    </row>
    <row r="59" spans="2:18" x14ac:dyDescent="0.2">
      <c r="B59" s="135"/>
      <c r="C59" s="136" t="s">
        <v>24</v>
      </c>
      <c r="D59" s="175" t="s">
        <v>1237</v>
      </c>
      <c r="E59" s="175" t="s">
        <v>167</v>
      </c>
      <c r="F59" s="179">
        <v>5</v>
      </c>
      <c r="G59" s="251">
        <v>2</v>
      </c>
      <c r="H59" s="252" t="s">
        <v>917</v>
      </c>
      <c r="I59" s="182" t="s">
        <v>690</v>
      </c>
      <c r="J59" s="154" t="s">
        <v>368</v>
      </c>
      <c r="K59" s="175"/>
      <c r="L59" s="154"/>
      <c r="M59" s="154"/>
      <c r="N59" s="149"/>
      <c r="O59" s="129"/>
      <c r="P59" s="129"/>
      <c r="Q59" s="129"/>
      <c r="R59" s="129"/>
    </row>
    <row r="60" spans="2:18" x14ac:dyDescent="0.2">
      <c r="B60" s="135"/>
      <c r="C60" s="136" t="s">
        <v>24</v>
      </c>
      <c r="D60" s="175" t="s">
        <v>1237</v>
      </c>
      <c r="E60" s="175" t="s">
        <v>167</v>
      </c>
      <c r="F60" s="179">
        <v>5</v>
      </c>
      <c r="G60" s="251">
        <v>3</v>
      </c>
      <c r="H60" s="252" t="s">
        <v>1256</v>
      </c>
      <c r="I60" s="182" t="s">
        <v>691</v>
      </c>
      <c r="J60" s="154" t="s">
        <v>368</v>
      </c>
      <c r="K60" s="175"/>
      <c r="L60" s="154"/>
      <c r="M60" s="154"/>
      <c r="N60" s="149"/>
      <c r="O60" s="129"/>
      <c r="P60" s="129"/>
      <c r="Q60" s="129"/>
      <c r="R60" s="129"/>
    </row>
    <row r="61" spans="2:18" x14ac:dyDescent="0.2">
      <c r="B61" s="135"/>
      <c r="C61" s="136" t="s">
        <v>24</v>
      </c>
      <c r="D61" s="175" t="s">
        <v>1237</v>
      </c>
      <c r="E61" s="175" t="s">
        <v>167</v>
      </c>
      <c r="F61" s="179">
        <v>5</v>
      </c>
      <c r="G61" s="251">
        <v>4</v>
      </c>
      <c r="H61" s="252" t="s">
        <v>923</v>
      </c>
      <c r="I61" s="182" t="s">
        <v>692</v>
      </c>
      <c r="J61" s="154" t="s">
        <v>368</v>
      </c>
      <c r="K61" s="175"/>
      <c r="L61" s="154"/>
      <c r="M61" s="154"/>
      <c r="N61" s="149"/>
      <c r="O61" s="129"/>
      <c r="P61" s="129"/>
      <c r="Q61" s="129"/>
      <c r="R61" s="129"/>
    </row>
    <row r="62" spans="2:18" x14ac:dyDescent="0.2">
      <c r="B62" s="135">
        <v>2</v>
      </c>
      <c r="C62" s="136" t="s">
        <v>3</v>
      </c>
      <c r="D62" s="175" t="s">
        <v>1237</v>
      </c>
      <c r="E62" s="175" t="s">
        <v>167</v>
      </c>
      <c r="F62" s="179">
        <v>5</v>
      </c>
      <c r="G62" s="251">
        <v>1</v>
      </c>
      <c r="H62" s="252" t="s">
        <v>1257</v>
      </c>
      <c r="I62" s="182" t="s">
        <v>693</v>
      </c>
      <c r="J62" s="154" t="s">
        <v>187</v>
      </c>
      <c r="K62" s="175"/>
      <c r="L62" s="154">
        <v>5</v>
      </c>
      <c r="M62" s="154">
        <v>16</v>
      </c>
      <c r="N62" s="128">
        <f t="shared" si="4"/>
        <v>-11</v>
      </c>
      <c r="O62" s="129"/>
      <c r="P62" s="129"/>
      <c r="Q62" s="129"/>
      <c r="R62" s="129"/>
    </row>
    <row r="63" spans="2:18" x14ac:dyDescent="0.2">
      <c r="B63" s="135"/>
      <c r="C63" s="136" t="s">
        <v>3</v>
      </c>
      <c r="D63" s="175" t="s">
        <v>1237</v>
      </c>
      <c r="E63" s="175" t="s">
        <v>167</v>
      </c>
      <c r="F63" s="179">
        <v>5</v>
      </c>
      <c r="G63" s="251">
        <v>2</v>
      </c>
      <c r="H63" s="252" t="s">
        <v>1258</v>
      </c>
      <c r="I63" s="182" t="s">
        <v>694</v>
      </c>
      <c r="J63" s="154" t="s">
        <v>187</v>
      </c>
      <c r="K63" s="175"/>
      <c r="L63" s="154"/>
      <c r="M63" s="154"/>
      <c r="N63" s="149"/>
      <c r="O63" s="129"/>
      <c r="P63" s="129"/>
      <c r="Q63" s="129"/>
      <c r="R63" s="129"/>
    </row>
    <row r="64" spans="2:18" x14ac:dyDescent="0.2">
      <c r="B64" s="135"/>
      <c r="C64" s="136" t="s">
        <v>3</v>
      </c>
      <c r="D64" s="175" t="s">
        <v>1237</v>
      </c>
      <c r="E64" s="175" t="s">
        <v>167</v>
      </c>
      <c r="F64" s="179">
        <v>5</v>
      </c>
      <c r="G64" s="251">
        <v>3</v>
      </c>
      <c r="H64" s="252" t="s">
        <v>1259</v>
      </c>
      <c r="I64" s="182" t="s">
        <v>695</v>
      </c>
      <c r="J64" s="154" t="s">
        <v>350</v>
      </c>
      <c r="K64" s="175"/>
      <c r="L64" s="154"/>
      <c r="M64" s="154"/>
      <c r="N64" s="149"/>
      <c r="O64" s="129"/>
      <c r="P64" s="129"/>
      <c r="Q64" s="129"/>
      <c r="R64" s="129"/>
    </row>
    <row r="65" spans="2:18" x14ac:dyDescent="0.2">
      <c r="B65" s="135"/>
      <c r="C65" s="136" t="s">
        <v>3</v>
      </c>
      <c r="D65" s="175" t="s">
        <v>1237</v>
      </c>
      <c r="E65" s="175" t="s">
        <v>167</v>
      </c>
      <c r="F65" s="179">
        <v>5</v>
      </c>
      <c r="G65" s="251">
        <v>4</v>
      </c>
      <c r="H65" s="252" t="s">
        <v>908</v>
      </c>
      <c r="I65" s="182" t="s">
        <v>696</v>
      </c>
      <c r="J65" s="154" t="s">
        <v>350</v>
      </c>
      <c r="K65" s="175"/>
      <c r="L65" s="154"/>
      <c r="M65" s="154"/>
      <c r="N65" s="149"/>
      <c r="O65" s="129"/>
      <c r="P65" s="129"/>
      <c r="Q65" s="129"/>
      <c r="R65" s="129"/>
    </row>
    <row r="66" spans="2:18" x14ac:dyDescent="0.2">
      <c r="B66" s="135"/>
      <c r="C66" s="136" t="s">
        <v>3</v>
      </c>
      <c r="D66" s="175" t="s">
        <v>1237</v>
      </c>
      <c r="E66" s="175" t="s">
        <v>167</v>
      </c>
      <c r="F66" s="179">
        <v>5</v>
      </c>
      <c r="G66" s="251">
        <v>5</v>
      </c>
      <c r="H66" s="252" t="s">
        <v>909</v>
      </c>
      <c r="I66" s="182" t="s">
        <v>697</v>
      </c>
      <c r="J66" s="154" t="s">
        <v>187</v>
      </c>
      <c r="K66" s="175"/>
      <c r="L66" s="154"/>
      <c r="M66" s="154"/>
      <c r="N66" s="149"/>
      <c r="O66" s="129"/>
      <c r="P66" s="129"/>
      <c r="Q66" s="129"/>
      <c r="R66" s="129"/>
    </row>
    <row r="67" spans="2:18" x14ac:dyDescent="0.2">
      <c r="B67" s="135">
        <v>3</v>
      </c>
      <c r="C67" s="136" t="s">
        <v>97</v>
      </c>
      <c r="D67" s="175" t="s">
        <v>1237</v>
      </c>
      <c r="E67" s="175" t="s">
        <v>167</v>
      </c>
      <c r="F67" s="179">
        <v>6</v>
      </c>
      <c r="G67" s="251">
        <v>1</v>
      </c>
      <c r="H67" s="252" t="s">
        <v>914</v>
      </c>
      <c r="I67" s="182" t="s">
        <v>807</v>
      </c>
      <c r="J67" s="154" t="s">
        <v>368</v>
      </c>
      <c r="K67" s="175"/>
      <c r="L67" s="154">
        <v>2</v>
      </c>
      <c r="M67" s="154">
        <v>5</v>
      </c>
      <c r="N67" s="128">
        <f t="shared" si="4"/>
        <v>-3</v>
      </c>
      <c r="O67" s="129"/>
      <c r="P67" s="129"/>
      <c r="Q67" s="129"/>
      <c r="R67" s="129"/>
    </row>
    <row r="68" spans="2:18" x14ac:dyDescent="0.2">
      <c r="B68" s="135"/>
      <c r="C68" s="136" t="s">
        <v>97</v>
      </c>
      <c r="D68" s="175" t="s">
        <v>1237</v>
      </c>
      <c r="E68" s="175" t="s">
        <v>167</v>
      </c>
      <c r="F68" s="179">
        <v>6</v>
      </c>
      <c r="G68" s="251">
        <v>2</v>
      </c>
      <c r="H68" s="252" t="s">
        <v>1260</v>
      </c>
      <c r="I68" s="182" t="s">
        <v>698</v>
      </c>
      <c r="J68" s="154" t="s">
        <v>368</v>
      </c>
      <c r="K68" s="175"/>
      <c r="L68" s="154"/>
      <c r="M68" s="154"/>
      <c r="N68" s="149"/>
      <c r="O68" s="129"/>
      <c r="P68" s="129"/>
      <c r="Q68" s="129"/>
      <c r="R68" s="129"/>
    </row>
    <row r="69" spans="2:18" x14ac:dyDescent="0.2">
      <c r="B69" s="138">
        <v>4</v>
      </c>
      <c r="C69" s="138" t="s">
        <v>25</v>
      </c>
      <c r="D69" s="175" t="s">
        <v>1237</v>
      </c>
      <c r="E69" s="175" t="s">
        <v>167</v>
      </c>
      <c r="F69" s="180">
        <v>3</v>
      </c>
      <c r="G69" s="253">
        <v>1</v>
      </c>
      <c r="H69" s="254" t="s">
        <v>920</v>
      </c>
      <c r="I69" s="198" t="s">
        <v>699</v>
      </c>
      <c r="J69" s="155" t="s">
        <v>368</v>
      </c>
      <c r="K69" s="186"/>
      <c r="L69" s="155">
        <v>4</v>
      </c>
      <c r="M69" s="155">
        <v>7</v>
      </c>
      <c r="N69" s="128">
        <f t="shared" si="4"/>
        <v>-3</v>
      </c>
      <c r="O69" s="129"/>
      <c r="P69" s="129"/>
      <c r="Q69" s="129"/>
      <c r="R69" s="129"/>
    </row>
    <row r="70" spans="2:18" x14ac:dyDescent="0.2">
      <c r="B70" s="138"/>
      <c r="C70" s="138" t="s">
        <v>25</v>
      </c>
      <c r="D70" s="175" t="s">
        <v>1237</v>
      </c>
      <c r="E70" s="175" t="s">
        <v>167</v>
      </c>
      <c r="F70" s="180">
        <v>3</v>
      </c>
      <c r="G70" s="253">
        <v>2</v>
      </c>
      <c r="H70" s="254" t="s">
        <v>919</v>
      </c>
      <c r="I70" s="198" t="s">
        <v>700</v>
      </c>
      <c r="J70" s="155" t="s">
        <v>357</v>
      </c>
      <c r="K70" s="186"/>
      <c r="L70" s="188"/>
      <c r="M70" s="188"/>
      <c r="N70" s="149"/>
      <c r="O70" s="129"/>
      <c r="P70" s="129"/>
      <c r="Q70" s="129"/>
      <c r="R70" s="129"/>
    </row>
    <row r="71" spans="2:18" x14ac:dyDescent="0.2">
      <c r="B71" s="138"/>
      <c r="C71" s="138" t="s">
        <v>25</v>
      </c>
      <c r="D71" s="175" t="s">
        <v>1237</v>
      </c>
      <c r="E71" s="175" t="s">
        <v>167</v>
      </c>
      <c r="F71" s="180">
        <v>3</v>
      </c>
      <c r="G71" s="253">
        <v>3</v>
      </c>
      <c r="H71" s="254" t="s">
        <v>918</v>
      </c>
      <c r="I71" s="198" t="s">
        <v>701</v>
      </c>
      <c r="J71" s="155" t="s">
        <v>357</v>
      </c>
      <c r="K71" s="186"/>
      <c r="L71" s="188"/>
      <c r="M71" s="188"/>
      <c r="N71" s="149"/>
      <c r="O71" s="129"/>
      <c r="P71" s="129"/>
      <c r="Q71" s="129"/>
      <c r="R71" s="129"/>
    </row>
    <row r="72" spans="2:18" x14ac:dyDescent="0.2">
      <c r="B72" s="138"/>
      <c r="C72" s="138" t="s">
        <v>25</v>
      </c>
      <c r="D72" s="175" t="s">
        <v>1237</v>
      </c>
      <c r="E72" s="175" t="s">
        <v>167</v>
      </c>
      <c r="F72" s="180">
        <v>3</v>
      </c>
      <c r="G72" s="253">
        <v>4</v>
      </c>
      <c r="H72" s="254" t="s">
        <v>926</v>
      </c>
      <c r="I72" s="198" t="s">
        <v>808</v>
      </c>
      <c r="J72" s="155" t="s">
        <v>418</v>
      </c>
      <c r="K72" s="186"/>
      <c r="L72" s="188"/>
      <c r="M72" s="188"/>
      <c r="N72" s="149"/>
      <c r="O72" s="129"/>
      <c r="P72" s="129"/>
      <c r="Q72" s="129"/>
      <c r="R72" s="129"/>
    </row>
    <row r="73" spans="2:18" x14ac:dyDescent="0.2">
      <c r="B73" s="138">
        <v>5</v>
      </c>
      <c r="C73" s="138" t="s">
        <v>15</v>
      </c>
      <c r="D73" s="175" t="s">
        <v>1237</v>
      </c>
      <c r="E73" s="175" t="s">
        <v>167</v>
      </c>
      <c r="F73" s="180">
        <v>3</v>
      </c>
      <c r="G73" s="253">
        <v>1</v>
      </c>
      <c r="H73" s="254" t="s">
        <v>928</v>
      </c>
      <c r="I73" s="198" t="s">
        <v>809</v>
      </c>
      <c r="J73" s="155" t="s">
        <v>418</v>
      </c>
      <c r="K73" s="186"/>
      <c r="L73" s="155">
        <v>4</v>
      </c>
      <c r="M73" s="155">
        <v>21</v>
      </c>
      <c r="N73" s="128">
        <f t="shared" si="4"/>
        <v>-17</v>
      </c>
      <c r="O73" s="129"/>
      <c r="P73" s="129"/>
      <c r="Q73" s="129"/>
      <c r="R73" s="129"/>
    </row>
    <row r="74" spans="2:18" x14ac:dyDescent="0.2">
      <c r="B74" s="138"/>
      <c r="C74" s="138" t="s">
        <v>15</v>
      </c>
      <c r="D74" s="175" t="s">
        <v>1237</v>
      </c>
      <c r="E74" s="175" t="s">
        <v>167</v>
      </c>
      <c r="F74" s="180">
        <v>3</v>
      </c>
      <c r="G74" s="253">
        <v>2</v>
      </c>
      <c r="H74" s="254" t="s">
        <v>925</v>
      </c>
      <c r="I74" s="198" t="s">
        <v>702</v>
      </c>
      <c r="J74" s="155" t="s">
        <v>368</v>
      </c>
      <c r="K74" s="186"/>
      <c r="L74" s="188"/>
      <c r="M74" s="188"/>
      <c r="N74" s="149"/>
      <c r="O74" s="129"/>
      <c r="P74" s="129"/>
      <c r="Q74" s="129"/>
      <c r="R74" s="129"/>
    </row>
    <row r="75" spans="2:18" x14ac:dyDescent="0.2">
      <c r="B75" s="138"/>
      <c r="C75" s="138" t="s">
        <v>15</v>
      </c>
      <c r="D75" s="175" t="s">
        <v>1237</v>
      </c>
      <c r="E75" s="175" t="s">
        <v>167</v>
      </c>
      <c r="F75" s="180">
        <v>3</v>
      </c>
      <c r="G75" s="253">
        <v>3</v>
      </c>
      <c r="H75" s="254" t="s">
        <v>921</v>
      </c>
      <c r="I75" s="198" t="s">
        <v>810</v>
      </c>
      <c r="J75" s="155" t="s">
        <v>368</v>
      </c>
      <c r="K75" s="186"/>
      <c r="L75" s="188"/>
      <c r="M75" s="188"/>
      <c r="N75" s="149"/>
      <c r="O75" s="129"/>
      <c r="P75" s="129"/>
      <c r="Q75" s="129"/>
      <c r="R75" s="129"/>
    </row>
    <row r="76" spans="2:18" x14ac:dyDescent="0.2">
      <c r="B76" s="138"/>
      <c r="C76" s="138" t="s">
        <v>15</v>
      </c>
      <c r="D76" s="175" t="s">
        <v>1237</v>
      </c>
      <c r="E76" s="175" t="s">
        <v>167</v>
      </c>
      <c r="F76" s="180">
        <v>3</v>
      </c>
      <c r="G76" s="253">
        <v>4</v>
      </c>
      <c r="H76" s="254" t="s">
        <v>922</v>
      </c>
      <c r="I76" s="198" t="s">
        <v>703</v>
      </c>
      <c r="J76" s="155" t="s">
        <v>357</v>
      </c>
      <c r="K76" s="186"/>
      <c r="L76" s="188"/>
      <c r="M76" s="188"/>
      <c r="N76" s="149"/>
      <c r="O76" s="129"/>
      <c r="P76" s="129"/>
      <c r="Q76" s="129"/>
      <c r="R76" s="129"/>
    </row>
    <row r="77" spans="2:18" x14ac:dyDescent="0.2">
      <c r="B77" s="138">
        <v>6</v>
      </c>
      <c r="C77" s="138" t="s">
        <v>4</v>
      </c>
      <c r="D77" s="175" t="s">
        <v>1237</v>
      </c>
      <c r="E77" s="175" t="s">
        <v>167</v>
      </c>
      <c r="F77" s="180">
        <v>3</v>
      </c>
      <c r="G77" s="253">
        <v>1</v>
      </c>
      <c r="H77" s="254" t="s">
        <v>913</v>
      </c>
      <c r="I77" s="155" t="s">
        <v>704</v>
      </c>
      <c r="J77" s="155" t="s">
        <v>368</v>
      </c>
      <c r="K77" s="186"/>
      <c r="L77" s="155">
        <v>5</v>
      </c>
      <c r="M77" s="155">
        <v>27</v>
      </c>
      <c r="N77" s="128">
        <f t="shared" si="4"/>
        <v>-22</v>
      </c>
      <c r="O77" s="129"/>
      <c r="P77" s="129"/>
      <c r="Q77" s="129"/>
      <c r="R77" s="129"/>
    </row>
    <row r="78" spans="2:18" x14ac:dyDescent="0.2">
      <c r="B78" s="138"/>
      <c r="C78" s="138" t="s">
        <v>4</v>
      </c>
      <c r="D78" s="175" t="s">
        <v>1237</v>
      </c>
      <c r="E78" s="175" t="s">
        <v>167</v>
      </c>
      <c r="F78" s="180">
        <v>3</v>
      </c>
      <c r="G78" s="253">
        <v>2</v>
      </c>
      <c r="H78" s="254" t="s">
        <v>1261</v>
      </c>
      <c r="I78" s="198" t="s">
        <v>705</v>
      </c>
      <c r="J78" s="155" t="s">
        <v>368</v>
      </c>
      <c r="K78" s="186"/>
      <c r="L78" s="188"/>
      <c r="M78" s="188"/>
      <c r="N78" s="149"/>
      <c r="O78" s="129"/>
      <c r="P78" s="129"/>
      <c r="Q78" s="129"/>
      <c r="R78" s="129"/>
    </row>
    <row r="79" spans="2:18" x14ac:dyDescent="0.2">
      <c r="B79" s="138"/>
      <c r="C79" s="138" t="s">
        <v>4</v>
      </c>
      <c r="D79" s="175" t="s">
        <v>1237</v>
      </c>
      <c r="E79" s="175" t="s">
        <v>167</v>
      </c>
      <c r="F79" s="180">
        <v>3</v>
      </c>
      <c r="G79" s="253">
        <v>3</v>
      </c>
      <c r="H79" s="254" t="s">
        <v>912</v>
      </c>
      <c r="I79" s="198" t="s">
        <v>706</v>
      </c>
      <c r="J79" s="155" t="s">
        <v>368</v>
      </c>
      <c r="K79" s="186"/>
      <c r="L79" s="188"/>
      <c r="M79" s="188"/>
      <c r="N79" s="149"/>
      <c r="O79" s="129"/>
      <c r="P79" s="129"/>
      <c r="Q79" s="129"/>
      <c r="R79" s="129"/>
    </row>
    <row r="80" spans="2:18" x14ac:dyDescent="0.2">
      <c r="B80" s="138"/>
      <c r="C80" s="138" t="s">
        <v>4</v>
      </c>
      <c r="D80" s="175" t="s">
        <v>1237</v>
      </c>
      <c r="E80" s="175" t="s">
        <v>167</v>
      </c>
      <c r="F80" s="180">
        <v>3</v>
      </c>
      <c r="G80" s="253">
        <v>4</v>
      </c>
      <c r="H80" s="254" t="s">
        <v>915</v>
      </c>
      <c r="I80" s="198" t="s">
        <v>707</v>
      </c>
      <c r="J80" s="155" t="s">
        <v>368</v>
      </c>
      <c r="K80" s="186"/>
      <c r="L80" s="188"/>
      <c r="M80" s="188"/>
      <c r="N80" s="149"/>
      <c r="O80" s="129"/>
      <c r="P80" s="129"/>
      <c r="Q80" s="129"/>
      <c r="R80" s="129"/>
    </row>
    <row r="81" spans="2:18" x14ac:dyDescent="0.2">
      <c r="B81" s="138"/>
      <c r="C81" s="138" t="s">
        <v>4</v>
      </c>
      <c r="D81" s="175" t="s">
        <v>1237</v>
      </c>
      <c r="E81" s="175" t="s">
        <v>167</v>
      </c>
      <c r="F81" s="180">
        <v>3</v>
      </c>
      <c r="G81" s="253">
        <v>5</v>
      </c>
      <c r="H81" s="254" t="s">
        <v>883</v>
      </c>
      <c r="I81" s="198" t="s">
        <v>708</v>
      </c>
      <c r="J81" s="155" t="s">
        <v>341</v>
      </c>
      <c r="K81" s="186"/>
      <c r="L81" s="188"/>
      <c r="M81" s="188"/>
      <c r="N81" s="149"/>
      <c r="O81" s="129"/>
      <c r="P81" s="129"/>
      <c r="Q81" s="129"/>
      <c r="R81" s="129"/>
    </row>
    <row r="82" spans="2:18" x14ac:dyDescent="0.2">
      <c r="B82" s="138">
        <v>7</v>
      </c>
      <c r="C82" s="138" t="s">
        <v>26</v>
      </c>
      <c r="D82" s="175" t="s">
        <v>1237</v>
      </c>
      <c r="E82" s="175" t="s">
        <v>167</v>
      </c>
      <c r="F82" s="180">
        <v>5</v>
      </c>
      <c r="G82" s="253">
        <v>1</v>
      </c>
      <c r="H82" s="254" t="s">
        <v>1262</v>
      </c>
      <c r="I82" s="198" t="s">
        <v>709</v>
      </c>
      <c r="J82" s="155" t="s">
        <v>350</v>
      </c>
      <c r="K82" s="186"/>
      <c r="L82" s="155">
        <v>3</v>
      </c>
      <c r="M82" s="155">
        <v>3</v>
      </c>
      <c r="N82" s="128">
        <f t="shared" si="4"/>
        <v>0</v>
      </c>
      <c r="O82" s="129"/>
      <c r="P82" s="129"/>
      <c r="Q82" s="129"/>
      <c r="R82" s="129"/>
    </row>
    <row r="83" spans="2:18" x14ac:dyDescent="0.2">
      <c r="B83" s="138"/>
      <c r="C83" s="138" t="s">
        <v>26</v>
      </c>
      <c r="D83" s="175" t="s">
        <v>1237</v>
      </c>
      <c r="E83" s="175" t="s">
        <v>167</v>
      </c>
      <c r="F83" s="180">
        <v>5</v>
      </c>
      <c r="G83" s="253">
        <v>2</v>
      </c>
      <c r="H83" s="254" t="s">
        <v>911</v>
      </c>
      <c r="I83" s="198" t="s">
        <v>811</v>
      </c>
      <c r="J83" s="155" t="s">
        <v>343</v>
      </c>
      <c r="K83" s="186"/>
      <c r="L83" s="188"/>
      <c r="M83" s="188"/>
      <c r="N83" s="149"/>
      <c r="O83" s="129"/>
      <c r="P83" s="129"/>
      <c r="Q83" s="129"/>
    </row>
    <row r="84" spans="2:18" x14ac:dyDescent="0.2">
      <c r="B84" s="138"/>
      <c r="C84" s="138" t="s">
        <v>26</v>
      </c>
      <c r="D84" s="175" t="s">
        <v>1237</v>
      </c>
      <c r="E84" s="175" t="s">
        <v>167</v>
      </c>
      <c r="F84" s="180">
        <v>5</v>
      </c>
      <c r="G84" s="253">
        <v>3</v>
      </c>
      <c r="H84" s="255" t="s">
        <v>916</v>
      </c>
      <c r="I84" s="198" t="s">
        <v>787</v>
      </c>
      <c r="J84" s="155" t="s">
        <v>357</v>
      </c>
      <c r="K84" s="186"/>
      <c r="L84" s="188"/>
      <c r="M84" s="188"/>
      <c r="N84" s="149"/>
      <c r="O84" s="129"/>
      <c r="P84" s="129"/>
      <c r="Q84" s="129"/>
    </row>
    <row r="85" spans="2:18" x14ac:dyDescent="0.2">
      <c r="B85" s="135">
        <v>8</v>
      </c>
      <c r="C85" s="136" t="s">
        <v>6</v>
      </c>
      <c r="D85" s="175" t="s">
        <v>1237</v>
      </c>
      <c r="E85" s="175" t="s">
        <v>167</v>
      </c>
      <c r="F85" s="179">
        <v>5</v>
      </c>
      <c r="G85" s="251"/>
      <c r="H85" s="252"/>
      <c r="I85" s="182"/>
      <c r="J85" s="154"/>
      <c r="K85" s="175"/>
      <c r="L85" s="154">
        <v>0</v>
      </c>
      <c r="M85" s="154">
        <v>1</v>
      </c>
      <c r="N85" s="128">
        <f>L85-M85</f>
        <v>-1</v>
      </c>
      <c r="O85" s="129"/>
      <c r="P85" s="129"/>
      <c r="Q85" s="129"/>
      <c r="R85" s="129"/>
    </row>
    <row r="86" spans="2:18" x14ac:dyDescent="0.2">
      <c r="B86" s="130"/>
      <c r="C86" s="131" t="s">
        <v>61</v>
      </c>
      <c r="D86" s="131" t="s">
        <v>1237</v>
      </c>
      <c r="E86" s="131" t="s">
        <v>572</v>
      </c>
      <c r="F86" s="133">
        <v>8</v>
      </c>
      <c r="G86" s="244">
        <v>1</v>
      </c>
      <c r="H86" s="245" t="s">
        <v>573</v>
      </c>
      <c r="I86" s="153" t="s">
        <v>574</v>
      </c>
      <c r="J86" s="153" t="s">
        <v>190</v>
      </c>
      <c r="K86" s="132"/>
      <c r="L86" s="133">
        <v>1</v>
      </c>
      <c r="M86" s="133">
        <v>1</v>
      </c>
      <c r="N86" s="128">
        <f t="shared" si="4"/>
        <v>0</v>
      </c>
      <c r="O86" s="129"/>
      <c r="P86" s="129"/>
      <c r="Q86" s="129"/>
      <c r="R86" s="129"/>
    </row>
    <row r="87" spans="2:18" x14ac:dyDescent="0.2">
      <c r="B87" s="135">
        <v>1</v>
      </c>
      <c r="C87" s="202" t="s">
        <v>99</v>
      </c>
      <c r="D87" s="175"/>
      <c r="E87" s="175"/>
      <c r="F87" s="179"/>
      <c r="G87" s="251"/>
      <c r="H87" s="252"/>
      <c r="I87" s="182"/>
      <c r="J87" s="154"/>
      <c r="K87" s="175"/>
      <c r="L87" s="154"/>
      <c r="M87" s="154"/>
      <c r="N87" s="149"/>
      <c r="O87" s="129"/>
      <c r="P87" s="129"/>
      <c r="Q87" s="129"/>
      <c r="R87" s="129"/>
    </row>
    <row r="88" spans="2:18" x14ac:dyDescent="0.2">
      <c r="B88" s="135"/>
      <c r="C88" s="136" t="s">
        <v>556</v>
      </c>
      <c r="D88" s="175" t="s">
        <v>1237</v>
      </c>
      <c r="E88" s="175" t="s">
        <v>572</v>
      </c>
      <c r="F88" s="179">
        <v>6</v>
      </c>
      <c r="G88" s="251">
        <v>1</v>
      </c>
      <c r="H88" s="252" t="s">
        <v>930</v>
      </c>
      <c r="I88" s="182" t="s">
        <v>931</v>
      </c>
      <c r="J88" s="154" t="s">
        <v>190</v>
      </c>
      <c r="K88" s="175"/>
      <c r="L88" s="154">
        <v>3</v>
      </c>
      <c r="M88" s="154">
        <v>5</v>
      </c>
      <c r="N88" s="128">
        <f t="shared" ref="N88" si="5">L88-M88</f>
        <v>-2</v>
      </c>
      <c r="O88" s="129"/>
      <c r="P88" s="129"/>
      <c r="Q88" s="129"/>
      <c r="R88" s="129"/>
    </row>
    <row r="89" spans="2:18" x14ac:dyDescent="0.2">
      <c r="B89" s="135"/>
      <c r="C89" s="136" t="s">
        <v>556</v>
      </c>
      <c r="D89" s="175" t="s">
        <v>1237</v>
      </c>
      <c r="E89" s="175" t="s">
        <v>572</v>
      </c>
      <c r="F89" s="179">
        <v>6</v>
      </c>
      <c r="G89" s="251">
        <v>2</v>
      </c>
      <c r="H89" s="252" t="s">
        <v>935</v>
      </c>
      <c r="I89" s="182" t="s">
        <v>661</v>
      </c>
      <c r="J89" s="154" t="s">
        <v>343</v>
      </c>
      <c r="K89" s="175"/>
      <c r="L89" s="154"/>
      <c r="M89" s="154"/>
      <c r="N89" s="149"/>
      <c r="O89" s="129"/>
      <c r="P89" s="129"/>
      <c r="Q89" s="129"/>
      <c r="R89" s="129"/>
    </row>
    <row r="90" spans="2:18" x14ac:dyDescent="0.2">
      <c r="B90" s="135"/>
      <c r="C90" s="136" t="s">
        <v>556</v>
      </c>
      <c r="D90" s="175" t="s">
        <v>1237</v>
      </c>
      <c r="E90" s="175" t="s">
        <v>572</v>
      </c>
      <c r="F90" s="179">
        <v>6</v>
      </c>
      <c r="G90" s="251">
        <v>3</v>
      </c>
      <c r="H90" s="252" t="s">
        <v>1128</v>
      </c>
      <c r="I90" s="182" t="s">
        <v>555</v>
      </c>
      <c r="J90" s="154" t="s">
        <v>343</v>
      </c>
      <c r="K90" s="175"/>
      <c r="L90" s="154"/>
      <c r="M90" s="154"/>
      <c r="N90" s="149"/>
      <c r="O90" s="129"/>
      <c r="P90" s="129"/>
      <c r="Q90" s="129"/>
      <c r="R90" s="129"/>
    </row>
    <row r="91" spans="2:18" x14ac:dyDescent="0.2">
      <c r="B91" s="135">
        <v>2</v>
      </c>
      <c r="C91" s="136" t="s">
        <v>14</v>
      </c>
      <c r="D91" s="175" t="s">
        <v>1237</v>
      </c>
      <c r="E91" s="175" t="s">
        <v>572</v>
      </c>
      <c r="F91" s="179">
        <v>3</v>
      </c>
      <c r="G91" s="251">
        <v>1</v>
      </c>
      <c r="H91" s="252" t="s">
        <v>883</v>
      </c>
      <c r="I91" s="182" t="s">
        <v>660</v>
      </c>
      <c r="J91" s="154" t="s">
        <v>343</v>
      </c>
      <c r="K91" s="175"/>
      <c r="L91" s="154">
        <v>4</v>
      </c>
      <c r="M91" s="154">
        <v>9</v>
      </c>
      <c r="N91" s="128">
        <f t="shared" si="4"/>
        <v>-5</v>
      </c>
      <c r="O91" s="129"/>
      <c r="P91" s="129"/>
      <c r="Q91" s="129"/>
      <c r="R91" s="129"/>
    </row>
    <row r="92" spans="2:18" x14ac:dyDescent="0.2">
      <c r="B92" s="135"/>
      <c r="C92" s="136" t="s">
        <v>14</v>
      </c>
      <c r="D92" s="175" t="s">
        <v>1237</v>
      </c>
      <c r="E92" s="175" t="s">
        <v>572</v>
      </c>
      <c r="F92" s="179">
        <v>3</v>
      </c>
      <c r="G92" s="251">
        <v>2</v>
      </c>
      <c r="H92" s="252" t="s">
        <v>881</v>
      </c>
      <c r="I92" s="182" t="s">
        <v>710</v>
      </c>
      <c r="J92" s="154" t="s">
        <v>343</v>
      </c>
      <c r="K92" s="175"/>
      <c r="L92" s="154"/>
      <c r="M92" s="154"/>
      <c r="N92" s="149"/>
      <c r="O92" s="129"/>
      <c r="P92" s="129"/>
      <c r="Q92" s="129"/>
      <c r="R92" s="129"/>
    </row>
    <row r="93" spans="2:18" x14ac:dyDescent="0.2">
      <c r="B93" s="135"/>
      <c r="C93" s="136" t="s">
        <v>14</v>
      </c>
      <c r="D93" s="175" t="s">
        <v>1237</v>
      </c>
      <c r="E93" s="175" t="s">
        <v>572</v>
      </c>
      <c r="F93" s="179">
        <v>3</v>
      </c>
      <c r="G93" s="251">
        <v>3</v>
      </c>
      <c r="H93" s="252" t="s">
        <v>910</v>
      </c>
      <c r="I93" s="182" t="s">
        <v>711</v>
      </c>
      <c r="J93" s="154" t="s">
        <v>343</v>
      </c>
      <c r="K93" s="175"/>
      <c r="L93" s="154"/>
      <c r="M93" s="154"/>
      <c r="N93" s="149"/>
      <c r="O93" s="129"/>
      <c r="P93" s="129"/>
      <c r="Q93" s="129"/>
      <c r="R93" s="129"/>
    </row>
    <row r="94" spans="2:18" x14ac:dyDescent="0.2">
      <c r="B94" s="135"/>
      <c r="C94" s="136" t="s">
        <v>14</v>
      </c>
      <c r="D94" s="175" t="s">
        <v>1237</v>
      </c>
      <c r="E94" s="175" t="s">
        <v>572</v>
      </c>
      <c r="F94" s="180">
        <v>3</v>
      </c>
      <c r="G94" s="251">
        <v>4</v>
      </c>
      <c r="H94" s="255" t="s">
        <v>927</v>
      </c>
      <c r="I94" s="155" t="s">
        <v>666</v>
      </c>
      <c r="J94" s="155" t="s">
        <v>418</v>
      </c>
      <c r="K94" s="186"/>
      <c r="L94" s="155"/>
      <c r="M94" s="188"/>
      <c r="N94" s="149"/>
      <c r="O94" s="129"/>
      <c r="P94" s="129"/>
      <c r="Q94" s="129"/>
      <c r="R94" s="129"/>
    </row>
    <row r="95" spans="2:18" x14ac:dyDescent="0.2">
      <c r="B95" s="135">
        <v>3</v>
      </c>
      <c r="C95" s="136" t="s">
        <v>100</v>
      </c>
      <c r="D95" s="175" t="s">
        <v>1237</v>
      </c>
      <c r="E95" s="175" t="s">
        <v>572</v>
      </c>
      <c r="F95" s="179">
        <v>6</v>
      </c>
      <c r="G95" s="251">
        <v>1</v>
      </c>
      <c r="H95" s="252" t="s">
        <v>1263</v>
      </c>
      <c r="I95" s="182" t="s">
        <v>681</v>
      </c>
      <c r="J95" s="154" t="s">
        <v>190</v>
      </c>
      <c r="K95" s="175"/>
      <c r="L95" s="154">
        <v>1</v>
      </c>
      <c r="M95" s="154">
        <v>2</v>
      </c>
      <c r="N95" s="128">
        <f t="shared" si="4"/>
        <v>-1</v>
      </c>
      <c r="O95" s="129"/>
      <c r="P95" s="129"/>
      <c r="Q95" s="129"/>
      <c r="R95" s="129"/>
    </row>
    <row r="96" spans="2:18" x14ac:dyDescent="0.2">
      <c r="B96" s="135">
        <v>4</v>
      </c>
      <c r="C96" s="138" t="s">
        <v>101</v>
      </c>
      <c r="D96" s="175" t="s">
        <v>1237</v>
      </c>
      <c r="E96" s="175" t="s">
        <v>572</v>
      </c>
      <c r="F96" s="180">
        <v>5</v>
      </c>
      <c r="G96" s="253">
        <v>1</v>
      </c>
      <c r="H96" s="252" t="s">
        <v>934</v>
      </c>
      <c r="I96" s="155" t="s">
        <v>662</v>
      </c>
      <c r="J96" s="155" t="s">
        <v>187</v>
      </c>
      <c r="K96" s="186"/>
      <c r="L96" s="155">
        <v>7</v>
      </c>
      <c r="M96" s="155">
        <v>9</v>
      </c>
      <c r="N96" s="128">
        <f t="shared" si="4"/>
        <v>-2</v>
      </c>
      <c r="O96" s="129"/>
      <c r="P96" s="129"/>
      <c r="Q96" s="129"/>
      <c r="R96" s="129"/>
    </row>
    <row r="97" spans="2:18" x14ac:dyDescent="0.2">
      <c r="B97" s="135"/>
      <c r="C97" s="138" t="s">
        <v>101</v>
      </c>
      <c r="D97" s="175" t="s">
        <v>1237</v>
      </c>
      <c r="E97" s="175" t="s">
        <v>572</v>
      </c>
      <c r="F97" s="180">
        <v>5</v>
      </c>
      <c r="G97" s="253">
        <v>2</v>
      </c>
      <c r="H97" s="252" t="s">
        <v>1264</v>
      </c>
      <c r="I97" s="155" t="s">
        <v>675</v>
      </c>
      <c r="J97" s="155" t="s">
        <v>187</v>
      </c>
      <c r="K97" s="186"/>
      <c r="L97" s="155"/>
      <c r="M97" s="155"/>
      <c r="N97" s="149"/>
      <c r="O97" s="129"/>
      <c r="P97" s="129"/>
      <c r="Q97" s="129"/>
      <c r="R97" s="129"/>
    </row>
    <row r="98" spans="2:18" x14ac:dyDescent="0.2">
      <c r="B98" s="135"/>
      <c r="C98" s="138" t="s">
        <v>101</v>
      </c>
      <c r="D98" s="175" t="s">
        <v>1237</v>
      </c>
      <c r="E98" s="175" t="s">
        <v>572</v>
      </c>
      <c r="F98" s="180">
        <v>5</v>
      </c>
      <c r="G98" s="253">
        <v>3</v>
      </c>
      <c r="H98" s="252" t="s">
        <v>904</v>
      </c>
      <c r="I98" s="155" t="s">
        <v>676</v>
      </c>
      <c r="J98" s="155" t="s">
        <v>187</v>
      </c>
      <c r="K98" s="186"/>
      <c r="L98" s="155"/>
      <c r="M98" s="155"/>
      <c r="N98" s="149"/>
      <c r="O98" s="129"/>
      <c r="P98" s="129"/>
      <c r="Q98" s="129"/>
      <c r="R98" s="129"/>
    </row>
    <row r="99" spans="2:18" x14ac:dyDescent="0.2">
      <c r="B99" s="135"/>
      <c r="C99" s="138" t="s">
        <v>101</v>
      </c>
      <c r="D99" s="175" t="s">
        <v>1237</v>
      </c>
      <c r="E99" s="175" t="s">
        <v>572</v>
      </c>
      <c r="F99" s="180">
        <v>5</v>
      </c>
      <c r="G99" s="253">
        <v>4</v>
      </c>
      <c r="H99" s="252" t="s">
        <v>906</v>
      </c>
      <c r="I99" s="155" t="s">
        <v>677</v>
      </c>
      <c r="J99" s="155" t="s">
        <v>187</v>
      </c>
      <c r="K99" s="186"/>
      <c r="L99" s="155"/>
      <c r="M99" s="155"/>
      <c r="N99" s="149"/>
      <c r="O99" s="129"/>
      <c r="P99" s="129"/>
      <c r="Q99" s="129"/>
      <c r="R99" s="129"/>
    </row>
    <row r="100" spans="2:18" x14ac:dyDescent="0.2">
      <c r="B100" s="135"/>
      <c r="C100" s="138" t="s">
        <v>101</v>
      </c>
      <c r="D100" s="175" t="s">
        <v>1237</v>
      </c>
      <c r="E100" s="175" t="s">
        <v>572</v>
      </c>
      <c r="F100" s="180">
        <v>5</v>
      </c>
      <c r="G100" s="253">
        <v>5</v>
      </c>
      <c r="H100" s="252" t="s">
        <v>903</v>
      </c>
      <c r="I100" s="155" t="s">
        <v>678</v>
      </c>
      <c r="J100" s="155" t="s">
        <v>187</v>
      </c>
      <c r="K100" s="186"/>
      <c r="L100" s="155"/>
      <c r="M100" s="155"/>
      <c r="N100" s="149"/>
      <c r="O100" s="129"/>
      <c r="P100" s="129"/>
      <c r="Q100" s="129"/>
      <c r="R100" s="129"/>
    </row>
    <row r="101" spans="2:18" x14ac:dyDescent="0.2">
      <c r="B101" s="135"/>
      <c r="C101" s="138" t="s">
        <v>101</v>
      </c>
      <c r="D101" s="175" t="s">
        <v>1237</v>
      </c>
      <c r="E101" s="175" t="s">
        <v>572</v>
      </c>
      <c r="F101" s="180">
        <v>5</v>
      </c>
      <c r="G101" s="253">
        <v>6</v>
      </c>
      <c r="H101" s="252" t="s">
        <v>901</v>
      </c>
      <c r="I101" s="155" t="s">
        <v>679</v>
      </c>
      <c r="J101" s="155" t="s">
        <v>187</v>
      </c>
      <c r="K101" s="186"/>
      <c r="L101" s="155"/>
      <c r="M101" s="155"/>
      <c r="N101" s="149"/>
      <c r="O101" s="129"/>
      <c r="P101" s="129"/>
      <c r="Q101" s="129"/>
      <c r="R101" s="129"/>
    </row>
    <row r="102" spans="2:18" x14ac:dyDescent="0.2">
      <c r="B102" s="135"/>
      <c r="C102" s="138" t="s">
        <v>101</v>
      </c>
      <c r="D102" s="175" t="s">
        <v>1237</v>
      </c>
      <c r="E102" s="175" t="s">
        <v>572</v>
      </c>
      <c r="F102" s="180">
        <v>5</v>
      </c>
      <c r="G102" s="253">
        <v>7</v>
      </c>
      <c r="H102" s="252" t="s">
        <v>902</v>
      </c>
      <c r="I102" s="155" t="s">
        <v>680</v>
      </c>
      <c r="J102" s="155" t="s">
        <v>187</v>
      </c>
      <c r="K102" s="186"/>
      <c r="L102" s="155"/>
      <c r="M102" s="155"/>
      <c r="N102" s="149"/>
      <c r="O102" s="129"/>
      <c r="P102" s="129"/>
      <c r="Q102" s="129"/>
      <c r="R102" s="129"/>
    </row>
    <row r="103" spans="2:18" x14ac:dyDescent="0.2">
      <c r="B103" s="135">
        <v>5</v>
      </c>
      <c r="C103" s="138" t="s">
        <v>22</v>
      </c>
      <c r="D103" s="175" t="s">
        <v>1237</v>
      </c>
      <c r="E103" s="175" t="s">
        <v>572</v>
      </c>
      <c r="F103" s="180">
        <v>5</v>
      </c>
      <c r="G103" s="253"/>
      <c r="H103" s="252"/>
      <c r="I103" s="155"/>
      <c r="J103" s="155"/>
      <c r="K103" s="186"/>
      <c r="L103" s="155">
        <v>0</v>
      </c>
      <c r="M103" s="155">
        <v>1</v>
      </c>
      <c r="N103" s="128">
        <f t="shared" si="4"/>
        <v>-1</v>
      </c>
      <c r="O103" s="129"/>
      <c r="P103" s="129"/>
      <c r="Q103" s="129"/>
      <c r="R103" s="129"/>
    </row>
    <row r="104" spans="2:18" x14ac:dyDescent="0.2">
      <c r="B104" s="135">
        <v>6</v>
      </c>
      <c r="C104" s="138" t="s">
        <v>1345</v>
      </c>
      <c r="D104" s="175" t="s">
        <v>1237</v>
      </c>
      <c r="E104" s="175" t="s">
        <v>572</v>
      </c>
      <c r="F104" s="180">
        <v>3</v>
      </c>
      <c r="G104" s="253"/>
      <c r="H104" s="252"/>
      <c r="I104" s="155"/>
      <c r="J104" s="155"/>
      <c r="K104" s="186"/>
      <c r="L104" s="155">
        <v>0</v>
      </c>
      <c r="M104" s="155">
        <v>1</v>
      </c>
      <c r="N104" s="128">
        <f t="shared" si="4"/>
        <v>-1</v>
      </c>
      <c r="O104" s="129"/>
      <c r="P104" s="129"/>
      <c r="Q104" s="129"/>
    </row>
    <row r="105" spans="2:18" x14ac:dyDescent="0.2">
      <c r="B105" s="135">
        <v>7</v>
      </c>
      <c r="C105" s="138" t="s">
        <v>178</v>
      </c>
      <c r="D105" s="175" t="s">
        <v>1237</v>
      </c>
      <c r="E105" s="175" t="s">
        <v>572</v>
      </c>
      <c r="F105" s="180">
        <v>5</v>
      </c>
      <c r="G105" s="253">
        <v>1</v>
      </c>
      <c r="H105" s="255" t="s">
        <v>932</v>
      </c>
      <c r="I105" s="155" t="s">
        <v>665</v>
      </c>
      <c r="J105" s="155" t="s">
        <v>187</v>
      </c>
      <c r="K105" s="186"/>
      <c r="L105" s="155">
        <v>1</v>
      </c>
      <c r="M105" s="155">
        <v>2</v>
      </c>
      <c r="N105" s="128">
        <f t="shared" si="4"/>
        <v>-1</v>
      </c>
      <c r="O105" s="129"/>
      <c r="P105" s="129"/>
      <c r="Q105" s="129"/>
      <c r="R105" s="129"/>
    </row>
    <row r="106" spans="2:18" x14ac:dyDescent="0.2">
      <c r="B106" s="135">
        <v>8</v>
      </c>
      <c r="C106" s="138" t="s">
        <v>1346</v>
      </c>
      <c r="D106" s="175" t="s">
        <v>1237</v>
      </c>
      <c r="E106" s="175" t="s">
        <v>572</v>
      </c>
      <c r="F106" s="180">
        <v>6</v>
      </c>
      <c r="G106" s="253">
        <v>1</v>
      </c>
      <c r="H106" s="252" t="s">
        <v>929</v>
      </c>
      <c r="I106" s="155" t="s">
        <v>663</v>
      </c>
      <c r="J106" s="155" t="s">
        <v>190</v>
      </c>
      <c r="K106" s="186"/>
      <c r="L106" s="155">
        <v>7</v>
      </c>
      <c r="M106" s="155">
        <v>7</v>
      </c>
      <c r="N106" s="128">
        <f t="shared" ref="N106" si="6">L106-M106</f>
        <v>0</v>
      </c>
      <c r="O106" s="129"/>
      <c r="P106" s="129"/>
      <c r="Q106" s="129"/>
    </row>
    <row r="107" spans="2:18" x14ac:dyDescent="0.2">
      <c r="B107" s="135"/>
      <c r="C107" s="138" t="s">
        <v>1346</v>
      </c>
      <c r="D107" s="175" t="s">
        <v>1237</v>
      </c>
      <c r="E107" s="175" t="s">
        <v>572</v>
      </c>
      <c r="F107" s="180">
        <v>6</v>
      </c>
      <c r="G107" s="253">
        <v>2</v>
      </c>
      <c r="H107" s="252" t="s">
        <v>933</v>
      </c>
      <c r="I107" s="155" t="s">
        <v>664</v>
      </c>
      <c r="J107" s="155" t="s">
        <v>187</v>
      </c>
      <c r="K107" s="186"/>
      <c r="L107" s="155"/>
      <c r="M107" s="188"/>
      <c r="N107" s="149"/>
      <c r="O107" s="129"/>
      <c r="P107" s="129"/>
      <c r="Q107" s="129"/>
    </row>
    <row r="108" spans="2:18" x14ac:dyDescent="0.2">
      <c r="B108" s="135"/>
      <c r="C108" s="138" t="s">
        <v>1346</v>
      </c>
      <c r="D108" s="175" t="s">
        <v>1237</v>
      </c>
      <c r="E108" s="175" t="s">
        <v>572</v>
      </c>
      <c r="F108" s="180">
        <v>6</v>
      </c>
      <c r="G108" s="253">
        <v>3</v>
      </c>
      <c r="H108" s="252" t="s">
        <v>900</v>
      </c>
      <c r="I108" s="182" t="s">
        <v>672</v>
      </c>
      <c r="J108" s="154" t="s">
        <v>357</v>
      </c>
      <c r="K108" s="186"/>
      <c r="L108" s="188"/>
      <c r="M108" s="188"/>
      <c r="N108" s="149"/>
      <c r="O108" s="129"/>
      <c r="P108" s="129"/>
      <c r="Q108" s="129"/>
    </row>
    <row r="109" spans="2:18" x14ac:dyDescent="0.2">
      <c r="B109" s="174"/>
      <c r="C109" s="138" t="s">
        <v>1346</v>
      </c>
      <c r="D109" s="175" t="s">
        <v>1237</v>
      </c>
      <c r="E109" s="175" t="s">
        <v>572</v>
      </c>
      <c r="F109" s="180">
        <v>6</v>
      </c>
      <c r="G109" s="253">
        <v>4</v>
      </c>
      <c r="H109" s="248" t="s">
        <v>866</v>
      </c>
      <c r="I109" s="154" t="s">
        <v>777</v>
      </c>
      <c r="J109" s="154" t="s">
        <v>350</v>
      </c>
      <c r="K109" s="136"/>
      <c r="L109" s="154"/>
      <c r="M109" s="154"/>
      <c r="N109" s="149"/>
      <c r="O109" s="129"/>
      <c r="P109" s="129"/>
      <c r="Q109" s="129"/>
      <c r="R109" s="129"/>
    </row>
    <row r="110" spans="2:18" x14ac:dyDescent="0.2">
      <c r="B110" s="174"/>
      <c r="C110" s="138" t="s">
        <v>1346</v>
      </c>
      <c r="D110" s="175" t="s">
        <v>1237</v>
      </c>
      <c r="E110" s="175" t="s">
        <v>572</v>
      </c>
      <c r="F110" s="180">
        <v>6</v>
      </c>
      <c r="G110" s="253">
        <v>5</v>
      </c>
      <c r="H110" s="248" t="s">
        <v>863</v>
      </c>
      <c r="I110" s="154" t="s">
        <v>775</v>
      </c>
      <c r="J110" s="154" t="s">
        <v>184</v>
      </c>
      <c r="K110" s="136"/>
      <c r="L110" s="154"/>
      <c r="M110" s="154"/>
      <c r="N110" s="149"/>
      <c r="O110" s="129"/>
      <c r="P110" s="129"/>
      <c r="Q110" s="129"/>
      <c r="R110" s="129"/>
    </row>
    <row r="111" spans="2:18" x14ac:dyDescent="0.2">
      <c r="B111" s="174"/>
      <c r="C111" s="138" t="s">
        <v>1346</v>
      </c>
      <c r="D111" s="175" t="s">
        <v>1237</v>
      </c>
      <c r="E111" s="175" t="s">
        <v>572</v>
      </c>
      <c r="F111" s="180">
        <v>6</v>
      </c>
      <c r="G111" s="253">
        <v>6</v>
      </c>
      <c r="H111" s="247" t="s">
        <v>1250</v>
      </c>
      <c r="I111" s="154" t="s">
        <v>761</v>
      </c>
      <c r="J111" s="154" t="s">
        <v>190</v>
      </c>
      <c r="K111" s="136"/>
      <c r="L111" s="154"/>
      <c r="M111" s="154"/>
      <c r="N111" s="149"/>
      <c r="O111" s="129"/>
      <c r="P111" s="129"/>
      <c r="Q111" s="129"/>
      <c r="R111" s="129"/>
    </row>
    <row r="112" spans="2:18" x14ac:dyDescent="0.2">
      <c r="B112" s="174"/>
      <c r="C112" s="138" t="s">
        <v>1346</v>
      </c>
      <c r="D112" s="175" t="s">
        <v>1237</v>
      </c>
      <c r="E112" s="175" t="s">
        <v>572</v>
      </c>
      <c r="F112" s="180">
        <v>6</v>
      </c>
      <c r="G112" s="253">
        <v>7</v>
      </c>
      <c r="H112" s="247" t="s">
        <v>1350</v>
      </c>
      <c r="I112" s="154"/>
      <c r="J112" s="154"/>
      <c r="K112" s="136" t="s">
        <v>1349</v>
      </c>
      <c r="L112" s="154"/>
      <c r="M112" s="154"/>
      <c r="N112" s="149"/>
      <c r="O112" s="129"/>
      <c r="P112" s="129"/>
      <c r="Q112" s="129"/>
      <c r="R112" s="129"/>
    </row>
    <row r="113" spans="2:18" x14ac:dyDescent="0.2">
      <c r="B113" s="130"/>
      <c r="C113" s="131" t="s">
        <v>858</v>
      </c>
      <c r="D113" s="131" t="s">
        <v>1237</v>
      </c>
      <c r="E113" s="131" t="s">
        <v>64</v>
      </c>
      <c r="F113" s="133">
        <v>9</v>
      </c>
      <c r="G113" s="244">
        <v>1</v>
      </c>
      <c r="H113" s="245" t="s">
        <v>210</v>
      </c>
      <c r="I113" s="153" t="s">
        <v>211</v>
      </c>
      <c r="J113" s="153" t="s">
        <v>184</v>
      </c>
      <c r="K113" s="132"/>
      <c r="L113" s="133">
        <v>1</v>
      </c>
      <c r="M113" s="133">
        <v>1</v>
      </c>
      <c r="N113" s="128">
        <f t="shared" si="4"/>
        <v>0</v>
      </c>
      <c r="O113" s="129"/>
      <c r="P113" s="129"/>
      <c r="Q113" s="129"/>
      <c r="R113" s="129"/>
    </row>
    <row r="114" spans="2:18" x14ac:dyDescent="0.2">
      <c r="B114" s="135">
        <v>1</v>
      </c>
      <c r="C114" s="136" t="s">
        <v>844</v>
      </c>
      <c r="D114" s="139" t="s">
        <v>1237</v>
      </c>
      <c r="E114" s="139" t="s">
        <v>64</v>
      </c>
      <c r="F114" s="176">
        <v>6</v>
      </c>
      <c r="G114" s="246">
        <v>1</v>
      </c>
      <c r="H114" s="252" t="s">
        <v>1265</v>
      </c>
      <c r="I114" s="182" t="s">
        <v>682</v>
      </c>
      <c r="J114" s="154" t="s">
        <v>184</v>
      </c>
      <c r="K114" s="175"/>
      <c r="L114" s="154">
        <v>3</v>
      </c>
      <c r="M114" s="154">
        <v>6</v>
      </c>
      <c r="N114" s="128">
        <f t="shared" si="4"/>
        <v>-3</v>
      </c>
      <c r="O114" s="129"/>
      <c r="P114" s="129"/>
      <c r="Q114" s="129"/>
      <c r="R114" s="129"/>
    </row>
    <row r="115" spans="2:18" x14ac:dyDescent="0.2">
      <c r="B115" s="135"/>
      <c r="C115" s="136" t="s">
        <v>844</v>
      </c>
      <c r="D115" s="139" t="s">
        <v>1237</v>
      </c>
      <c r="E115" s="139" t="s">
        <v>64</v>
      </c>
      <c r="F115" s="176">
        <v>6</v>
      </c>
      <c r="G115" s="246">
        <v>2</v>
      </c>
      <c r="H115" s="252" t="s">
        <v>1266</v>
      </c>
      <c r="I115" s="182" t="s">
        <v>683</v>
      </c>
      <c r="J115" s="154" t="s">
        <v>184</v>
      </c>
      <c r="K115" s="175"/>
      <c r="L115" s="154"/>
      <c r="M115" s="154"/>
      <c r="N115" s="149"/>
      <c r="O115" s="129"/>
      <c r="P115" s="129"/>
      <c r="Q115" s="129"/>
      <c r="R115" s="129"/>
    </row>
    <row r="116" spans="2:18" x14ac:dyDescent="0.2">
      <c r="B116" s="135"/>
      <c r="C116" s="136" t="s">
        <v>844</v>
      </c>
      <c r="D116" s="139" t="s">
        <v>1237</v>
      </c>
      <c r="E116" s="139" t="s">
        <v>64</v>
      </c>
      <c r="F116" s="176">
        <v>6</v>
      </c>
      <c r="G116" s="246">
        <v>3</v>
      </c>
      <c r="H116" s="252" t="s">
        <v>1267</v>
      </c>
      <c r="I116" s="182" t="s">
        <v>684</v>
      </c>
      <c r="J116" s="154" t="s">
        <v>187</v>
      </c>
      <c r="K116" s="175"/>
      <c r="L116" s="154"/>
      <c r="M116" s="154"/>
      <c r="N116" s="149"/>
      <c r="O116" s="129"/>
      <c r="P116" s="129"/>
      <c r="Q116" s="129"/>
      <c r="R116" s="129"/>
    </row>
    <row r="117" spans="2:18" x14ac:dyDescent="0.2">
      <c r="B117" s="135">
        <v>2</v>
      </c>
      <c r="C117" s="136" t="s">
        <v>96</v>
      </c>
      <c r="D117" s="139" t="s">
        <v>1237</v>
      </c>
      <c r="E117" s="139" t="s">
        <v>64</v>
      </c>
      <c r="F117" s="176">
        <v>5</v>
      </c>
      <c r="G117" s="246">
        <v>1</v>
      </c>
      <c r="H117" s="252" t="s">
        <v>907</v>
      </c>
      <c r="I117" s="182" t="s">
        <v>685</v>
      </c>
      <c r="J117" s="154" t="s">
        <v>368</v>
      </c>
      <c r="K117" s="175"/>
      <c r="L117" s="154">
        <v>1</v>
      </c>
      <c r="M117" s="154">
        <v>2</v>
      </c>
      <c r="N117" s="128">
        <f t="shared" si="4"/>
        <v>-1</v>
      </c>
      <c r="O117" s="129"/>
      <c r="P117" s="129"/>
      <c r="Q117" s="129"/>
      <c r="R117" s="129"/>
    </row>
    <row r="118" spans="2:18" x14ac:dyDescent="0.2">
      <c r="B118" s="135">
        <v>3</v>
      </c>
      <c r="C118" s="202" t="s">
        <v>852</v>
      </c>
      <c r="D118" s="139"/>
      <c r="E118" s="139"/>
      <c r="F118" s="176"/>
      <c r="G118" s="246"/>
      <c r="H118" s="252"/>
      <c r="I118" s="182"/>
      <c r="J118" s="154"/>
      <c r="K118" s="175"/>
      <c r="L118" s="154"/>
      <c r="M118" s="154"/>
      <c r="N118" s="149"/>
      <c r="O118" s="129"/>
      <c r="P118" s="129"/>
      <c r="Q118" s="129"/>
      <c r="R118" s="129"/>
    </row>
    <row r="119" spans="2:18" x14ac:dyDescent="0.2">
      <c r="B119" s="135"/>
      <c r="C119" s="136" t="s">
        <v>845</v>
      </c>
      <c r="D119" s="139" t="s">
        <v>1237</v>
      </c>
      <c r="E119" s="139" t="s">
        <v>64</v>
      </c>
      <c r="F119" s="176">
        <v>8</v>
      </c>
      <c r="G119" s="246">
        <v>1</v>
      </c>
      <c r="H119" s="252" t="s">
        <v>1268</v>
      </c>
      <c r="I119" s="182" t="s">
        <v>686</v>
      </c>
      <c r="J119" s="154" t="s">
        <v>190</v>
      </c>
      <c r="K119" s="175"/>
      <c r="L119" s="154">
        <v>3</v>
      </c>
      <c r="M119" s="154">
        <v>4</v>
      </c>
      <c r="N119" s="128">
        <f t="shared" si="4"/>
        <v>-1</v>
      </c>
      <c r="O119" s="129"/>
      <c r="P119" s="129"/>
      <c r="Q119" s="129"/>
      <c r="R119" s="129"/>
    </row>
    <row r="120" spans="2:18" x14ac:dyDescent="0.2">
      <c r="B120" s="135"/>
      <c r="C120" s="136" t="s">
        <v>845</v>
      </c>
      <c r="D120" s="139" t="s">
        <v>1237</v>
      </c>
      <c r="E120" s="139" t="s">
        <v>64</v>
      </c>
      <c r="F120" s="176">
        <v>8</v>
      </c>
      <c r="G120" s="246">
        <v>2</v>
      </c>
      <c r="H120" s="252" t="s">
        <v>1269</v>
      </c>
      <c r="I120" s="182" t="s">
        <v>687</v>
      </c>
      <c r="J120" s="154" t="s">
        <v>190</v>
      </c>
      <c r="K120" s="175"/>
      <c r="L120" s="154"/>
      <c r="M120" s="154"/>
      <c r="N120" s="149"/>
      <c r="O120" s="129"/>
      <c r="P120" s="129"/>
      <c r="Q120" s="129"/>
      <c r="R120" s="129"/>
    </row>
    <row r="121" spans="2:18" x14ac:dyDescent="0.2">
      <c r="B121" s="135"/>
      <c r="C121" s="136" t="s">
        <v>845</v>
      </c>
      <c r="D121" s="139" t="s">
        <v>1237</v>
      </c>
      <c r="E121" s="139" t="s">
        <v>64</v>
      </c>
      <c r="F121" s="176">
        <v>8</v>
      </c>
      <c r="G121" s="246">
        <v>3</v>
      </c>
      <c r="H121" s="252" t="s">
        <v>905</v>
      </c>
      <c r="I121" s="182" t="s">
        <v>688</v>
      </c>
      <c r="J121" s="154" t="s">
        <v>187</v>
      </c>
      <c r="K121" s="175"/>
      <c r="L121" s="154"/>
      <c r="M121" s="154"/>
      <c r="N121" s="149"/>
      <c r="O121" s="129"/>
      <c r="P121" s="129"/>
      <c r="Q121" s="129"/>
      <c r="R121" s="129"/>
    </row>
    <row r="122" spans="2:18" x14ac:dyDescent="0.2">
      <c r="B122" s="130"/>
      <c r="C122" s="131" t="s">
        <v>1371</v>
      </c>
      <c r="D122" s="131" t="s">
        <v>1237</v>
      </c>
      <c r="E122" s="131" t="s">
        <v>168</v>
      </c>
      <c r="F122" s="133">
        <v>9</v>
      </c>
      <c r="G122" s="244">
        <v>1</v>
      </c>
      <c r="H122" s="245" t="s">
        <v>212</v>
      </c>
      <c r="I122" s="153" t="s">
        <v>213</v>
      </c>
      <c r="J122" s="153" t="s">
        <v>184</v>
      </c>
      <c r="K122" s="132"/>
      <c r="L122" s="133">
        <v>1</v>
      </c>
      <c r="M122" s="133">
        <v>1</v>
      </c>
      <c r="N122" s="128">
        <f t="shared" si="4"/>
        <v>0</v>
      </c>
      <c r="O122" s="129"/>
      <c r="P122" s="129"/>
      <c r="Q122" s="129"/>
      <c r="R122" s="129"/>
    </row>
    <row r="123" spans="2:18" x14ac:dyDescent="0.2">
      <c r="B123" s="135">
        <v>1</v>
      </c>
      <c r="C123" s="175" t="s">
        <v>27</v>
      </c>
      <c r="D123" s="139" t="s">
        <v>1237</v>
      </c>
      <c r="E123" s="139" t="s">
        <v>168</v>
      </c>
      <c r="F123" s="176">
        <v>7</v>
      </c>
      <c r="G123" s="246">
        <v>1</v>
      </c>
      <c r="H123" s="252" t="s">
        <v>897</v>
      </c>
      <c r="I123" s="182" t="s">
        <v>667</v>
      </c>
      <c r="J123" s="154" t="s">
        <v>184</v>
      </c>
      <c r="K123" s="175"/>
      <c r="L123" s="154">
        <v>1</v>
      </c>
      <c r="M123" s="154">
        <v>3</v>
      </c>
      <c r="N123" s="128">
        <f t="shared" si="4"/>
        <v>-2</v>
      </c>
      <c r="O123" s="129"/>
      <c r="P123" s="129"/>
      <c r="Q123" s="129"/>
      <c r="R123" s="129"/>
    </row>
    <row r="124" spans="2:18" x14ac:dyDescent="0.2">
      <c r="B124" s="135">
        <v>2</v>
      </c>
      <c r="C124" s="136" t="s">
        <v>169</v>
      </c>
      <c r="D124" s="139" t="s">
        <v>1237</v>
      </c>
      <c r="E124" s="139" t="s">
        <v>168</v>
      </c>
      <c r="F124" s="176">
        <v>5</v>
      </c>
      <c r="G124" s="246">
        <v>1</v>
      </c>
      <c r="H124" s="252" t="s">
        <v>1270</v>
      </c>
      <c r="I124" s="182" t="s">
        <v>671</v>
      </c>
      <c r="J124" s="154" t="s">
        <v>184</v>
      </c>
      <c r="K124" s="175"/>
      <c r="L124" s="154">
        <v>2</v>
      </c>
      <c r="M124" s="154">
        <v>2</v>
      </c>
      <c r="N124" s="128">
        <f t="shared" si="4"/>
        <v>0</v>
      </c>
      <c r="O124" s="129"/>
      <c r="P124" s="129"/>
      <c r="Q124" s="129"/>
      <c r="R124" s="129"/>
    </row>
    <row r="125" spans="2:18" x14ac:dyDescent="0.2">
      <c r="B125" s="135"/>
      <c r="C125" s="136" t="s">
        <v>169</v>
      </c>
      <c r="D125" s="139" t="s">
        <v>1237</v>
      </c>
      <c r="E125" s="139" t="s">
        <v>168</v>
      </c>
      <c r="F125" s="176">
        <v>5</v>
      </c>
      <c r="G125" s="246">
        <v>2</v>
      </c>
      <c r="H125" s="252" t="s">
        <v>898</v>
      </c>
      <c r="I125" s="182" t="s">
        <v>668</v>
      </c>
      <c r="J125" s="154" t="s">
        <v>187</v>
      </c>
      <c r="K125" s="175"/>
      <c r="L125" s="154"/>
      <c r="M125" s="154"/>
      <c r="N125" s="149"/>
      <c r="O125" s="129"/>
      <c r="P125" s="129"/>
      <c r="Q125" s="129"/>
      <c r="R125" s="129"/>
    </row>
    <row r="126" spans="2:18" x14ac:dyDescent="0.2">
      <c r="B126" s="135">
        <v>3</v>
      </c>
      <c r="C126" s="136" t="s">
        <v>1347</v>
      </c>
      <c r="D126" s="139" t="s">
        <v>1237</v>
      </c>
      <c r="E126" s="139" t="s">
        <v>168</v>
      </c>
      <c r="F126" s="176">
        <v>6</v>
      </c>
      <c r="G126" s="246"/>
      <c r="H126" s="252"/>
      <c r="I126" s="182"/>
      <c r="J126" s="154"/>
      <c r="K126" s="175"/>
      <c r="L126" s="154">
        <v>0</v>
      </c>
      <c r="M126" s="154">
        <v>1</v>
      </c>
      <c r="N126" s="128">
        <f t="shared" si="4"/>
        <v>-1</v>
      </c>
      <c r="O126" s="129"/>
      <c r="P126" s="129"/>
      <c r="Q126" s="129"/>
    </row>
    <row r="127" spans="2:18" x14ac:dyDescent="0.2">
      <c r="B127" s="138">
        <v>4</v>
      </c>
      <c r="C127" s="203" t="s">
        <v>16</v>
      </c>
      <c r="D127" s="139"/>
      <c r="E127" s="139"/>
      <c r="F127" s="188"/>
      <c r="G127" s="256"/>
      <c r="H127" s="252"/>
      <c r="I127" s="183"/>
      <c r="J127" s="188"/>
      <c r="K127" s="201"/>
      <c r="L127" s="188"/>
      <c r="M127" s="188"/>
      <c r="N127" s="149"/>
      <c r="O127" s="129"/>
      <c r="P127" s="129"/>
      <c r="Q127" s="129"/>
    </row>
    <row r="128" spans="2:18" x14ac:dyDescent="0.2">
      <c r="B128" s="138"/>
      <c r="C128" s="138" t="s">
        <v>674</v>
      </c>
      <c r="D128" s="139" t="s">
        <v>1237</v>
      </c>
      <c r="E128" s="139" t="s">
        <v>168</v>
      </c>
      <c r="F128" s="177">
        <v>8</v>
      </c>
      <c r="G128" s="257">
        <v>1</v>
      </c>
      <c r="H128" s="252" t="s">
        <v>1121</v>
      </c>
      <c r="I128" s="198" t="s">
        <v>554</v>
      </c>
      <c r="J128" s="155" t="s">
        <v>187</v>
      </c>
      <c r="K128" s="186"/>
      <c r="L128" s="188">
        <v>2</v>
      </c>
      <c r="M128" s="188">
        <v>2</v>
      </c>
      <c r="N128" s="128">
        <f t="shared" si="4"/>
        <v>0</v>
      </c>
      <c r="O128" s="129"/>
      <c r="P128" s="129"/>
      <c r="Q128" s="129"/>
    </row>
    <row r="129" spans="2:18" x14ac:dyDescent="0.2">
      <c r="B129" s="138"/>
      <c r="C129" s="138" t="s">
        <v>674</v>
      </c>
      <c r="D129" s="139" t="s">
        <v>1237</v>
      </c>
      <c r="E129" s="139" t="s">
        <v>168</v>
      </c>
      <c r="F129" s="177">
        <v>8</v>
      </c>
      <c r="G129" s="257">
        <v>2</v>
      </c>
      <c r="H129" s="252" t="s">
        <v>1271</v>
      </c>
      <c r="I129" s="198" t="s">
        <v>669</v>
      </c>
      <c r="J129" s="155" t="s">
        <v>350</v>
      </c>
      <c r="K129" s="186"/>
      <c r="L129" s="188"/>
      <c r="M129" s="188"/>
      <c r="N129" s="149"/>
      <c r="O129" s="129"/>
      <c r="P129" s="129"/>
      <c r="Q129" s="129"/>
    </row>
    <row r="130" spans="2:18" x14ac:dyDescent="0.2">
      <c r="B130" s="138">
        <v>5</v>
      </c>
      <c r="C130" s="143" t="s">
        <v>835</v>
      </c>
      <c r="D130" s="139" t="s">
        <v>1237</v>
      </c>
      <c r="E130" s="139" t="s">
        <v>168</v>
      </c>
      <c r="F130" s="177">
        <v>7</v>
      </c>
      <c r="G130" s="257">
        <v>1</v>
      </c>
      <c r="H130" s="252" t="s">
        <v>1272</v>
      </c>
      <c r="I130" s="198" t="s">
        <v>670</v>
      </c>
      <c r="J130" s="155" t="s">
        <v>350</v>
      </c>
      <c r="K130" s="186"/>
      <c r="L130" s="155">
        <v>2</v>
      </c>
      <c r="M130" s="155">
        <v>2</v>
      </c>
      <c r="N130" s="128">
        <f t="shared" si="4"/>
        <v>0</v>
      </c>
      <c r="O130" s="129"/>
      <c r="P130" s="129"/>
      <c r="Q130" s="129"/>
      <c r="R130" s="129"/>
    </row>
    <row r="131" spans="2:18" x14ac:dyDescent="0.2">
      <c r="B131" s="138"/>
      <c r="C131" s="143" t="s">
        <v>835</v>
      </c>
      <c r="D131" s="139" t="s">
        <v>1237</v>
      </c>
      <c r="E131" s="139" t="s">
        <v>168</v>
      </c>
      <c r="F131" s="177">
        <v>7</v>
      </c>
      <c r="G131" s="257">
        <v>2</v>
      </c>
      <c r="H131" s="252" t="s">
        <v>1273</v>
      </c>
      <c r="I131" s="198" t="s">
        <v>673</v>
      </c>
      <c r="J131" s="155" t="s">
        <v>341</v>
      </c>
      <c r="K131" s="186"/>
      <c r="L131" s="188"/>
      <c r="M131" s="188"/>
      <c r="N131" s="149"/>
      <c r="O131" s="129"/>
      <c r="P131" s="129"/>
      <c r="Q131" s="129"/>
      <c r="R131" s="129"/>
    </row>
    <row r="132" spans="2:18" x14ac:dyDescent="0.2">
      <c r="B132" s="138">
        <v>6</v>
      </c>
      <c r="C132" s="143" t="s">
        <v>1348</v>
      </c>
      <c r="D132" s="139" t="s">
        <v>1237</v>
      </c>
      <c r="E132" s="139" t="s">
        <v>168</v>
      </c>
      <c r="F132" s="177">
        <v>5</v>
      </c>
      <c r="G132" s="257"/>
      <c r="H132" s="252"/>
      <c r="I132" s="198"/>
      <c r="J132" s="155"/>
      <c r="K132" s="186"/>
      <c r="L132" s="188">
        <v>0</v>
      </c>
      <c r="M132" s="188">
        <v>1</v>
      </c>
      <c r="N132" s="128">
        <f t="shared" si="4"/>
        <v>-1</v>
      </c>
      <c r="O132" s="129"/>
      <c r="P132" s="129"/>
      <c r="Q132" s="129"/>
      <c r="R132" s="129"/>
    </row>
    <row r="133" spans="2:18" x14ac:dyDescent="0.2">
      <c r="B133" s="124"/>
      <c r="C133" s="125" t="s">
        <v>51</v>
      </c>
      <c r="D133" s="125" t="s">
        <v>171</v>
      </c>
      <c r="E133" s="125"/>
      <c r="F133" s="127">
        <v>12</v>
      </c>
      <c r="G133" s="242">
        <v>1</v>
      </c>
      <c r="H133" s="249" t="s">
        <v>214</v>
      </c>
      <c r="I133" s="152" t="s">
        <v>215</v>
      </c>
      <c r="J133" s="152" t="s">
        <v>193</v>
      </c>
      <c r="K133" s="126"/>
      <c r="L133" s="127">
        <v>1</v>
      </c>
      <c r="M133" s="127">
        <v>1</v>
      </c>
      <c r="N133" s="128">
        <f>L133-M133</f>
        <v>0</v>
      </c>
      <c r="O133" s="129"/>
      <c r="P133" s="129"/>
      <c r="Q133" s="129"/>
      <c r="R133" s="129"/>
    </row>
    <row r="134" spans="2:18" x14ac:dyDescent="0.2">
      <c r="B134" s="130"/>
      <c r="C134" s="131" t="s">
        <v>55</v>
      </c>
      <c r="D134" s="131" t="s">
        <v>171</v>
      </c>
      <c r="E134" s="131" t="s">
        <v>825</v>
      </c>
      <c r="F134" s="133">
        <v>9</v>
      </c>
      <c r="G134" s="244">
        <v>1</v>
      </c>
      <c r="H134" s="245" t="s">
        <v>216</v>
      </c>
      <c r="I134" s="153" t="s">
        <v>217</v>
      </c>
      <c r="J134" s="153" t="s">
        <v>187</v>
      </c>
      <c r="K134" s="132"/>
      <c r="L134" s="133">
        <v>1</v>
      </c>
      <c r="M134" s="133">
        <v>1</v>
      </c>
      <c r="N134" s="128">
        <f t="shared" ref="N134:N145" si="7">L134-M134</f>
        <v>0</v>
      </c>
      <c r="O134" s="129"/>
      <c r="P134" s="129"/>
      <c r="Q134" s="129"/>
      <c r="R134" s="129"/>
    </row>
    <row r="135" spans="2:18" x14ac:dyDescent="0.2">
      <c r="B135" s="135">
        <v>1</v>
      </c>
      <c r="C135" s="136" t="s">
        <v>1379</v>
      </c>
      <c r="D135" s="139" t="s">
        <v>171</v>
      </c>
      <c r="E135" s="139" t="s">
        <v>825</v>
      </c>
      <c r="F135" s="176">
        <v>7</v>
      </c>
      <c r="G135" s="246"/>
      <c r="H135" s="252"/>
      <c r="I135" s="182"/>
      <c r="J135" s="154"/>
      <c r="K135" s="175"/>
      <c r="L135" s="154">
        <v>0</v>
      </c>
      <c r="M135" s="154">
        <v>1</v>
      </c>
      <c r="N135" s="128">
        <f t="shared" si="7"/>
        <v>-1</v>
      </c>
      <c r="O135" s="129"/>
      <c r="P135" s="129"/>
      <c r="Q135" s="129"/>
      <c r="R135" s="129"/>
    </row>
    <row r="136" spans="2:18" x14ac:dyDescent="0.2">
      <c r="B136" s="135">
        <v>2</v>
      </c>
      <c r="C136" s="136" t="s">
        <v>838</v>
      </c>
      <c r="D136" s="139" t="s">
        <v>171</v>
      </c>
      <c r="E136" s="139" t="s">
        <v>825</v>
      </c>
      <c r="F136" s="176">
        <v>5</v>
      </c>
      <c r="G136" s="246">
        <v>1</v>
      </c>
      <c r="H136" s="252" t="s">
        <v>887</v>
      </c>
      <c r="I136" s="182" t="s">
        <v>512</v>
      </c>
      <c r="J136" s="154" t="s">
        <v>350</v>
      </c>
      <c r="K136" s="175"/>
      <c r="L136" s="154">
        <v>3</v>
      </c>
      <c r="M136" s="154">
        <v>5</v>
      </c>
      <c r="N136" s="128">
        <f t="shared" si="7"/>
        <v>-2</v>
      </c>
      <c r="O136" s="129"/>
      <c r="P136" s="129"/>
      <c r="Q136" s="129"/>
      <c r="R136" s="129"/>
    </row>
    <row r="137" spans="2:18" x14ac:dyDescent="0.2">
      <c r="B137" s="135"/>
      <c r="C137" s="136" t="s">
        <v>838</v>
      </c>
      <c r="D137" s="139" t="s">
        <v>171</v>
      </c>
      <c r="E137" s="139" t="s">
        <v>825</v>
      </c>
      <c r="F137" s="176">
        <v>5</v>
      </c>
      <c r="G137" s="246">
        <v>2</v>
      </c>
      <c r="H137" s="252" t="s">
        <v>888</v>
      </c>
      <c r="I137" s="182" t="s">
        <v>513</v>
      </c>
      <c r="J137" s="154" t="s">
        <v>187</v>
      </c>
      <c r="K137" s="175"/>
      <c r="L137" s="154"/>
      <c r="M137" s="154"/>
      <c r="N137" s="149"/>
      <c r="O137" s="129"/>
      <c r="P137" s="129"/>
      <c r="Q137" s="129"/>
      <c r="R137" s="129"/>
    </row>
    <row r="138" spans="2:18" x14ac:dyDescent="0.2">
      <c r="B138" s="135"/>
      <c r="C138" s="136" t="s">
        <v>838</v>
      </c>
      <c r="D138" s="139" t="s">
        <v>171</v>
      </c>
      <c r="E138" s="139" t="s">
        <v>825</v>
      </c>
      <c r="F138" s="176">
        <v>5</v>
      </c>
      <c r="G138" s="246">
        <v>3</v>
      </c>
      <c r="H138" s="252" t="s">
        <v>899</v>
      </c>
      <c r="I138" s="182" t="s">
        <v>532</v>
      </c>
      <c r="J138" s="154" t="s">
        <v>184</v>
      </c>
      <c r="K138" s="175"/>
      <c r="L138" s="154"/>
      <c r="M138" s="154"/>
      <c r="N138" s="149"/>
      <c r="O138" s="129"/>
      <c r="P138" s="129"/>
      <c r="Q138" s="129"/>
      <c r="R138" s="129"/>
    </row>
    <row r="139" spans="2:18" x14ac:dyDescent="0.2">
      <c r="B139" s="135">
        <v>3</v>
      </c>
      <c r="C139" s="136" t="s">
        <v>837</v>
      </c>
      <c r="D139" s="139" t="s">
        <v>171</v>
      </c>
      <c r="E139" s="139" t="s">
        <v>825</v>
      </c>
      <c r="F139" s="176">
        <v>6</v>
      </c>
      <c r="G139" s="246"/>
      <c r="H139" s="252"/>
      <c r="I139" s="182"/>
      <c r="J139" s="154"/>
      <c r="K139" s="175"/>
      <c r="L139" s="154">
        <v>0</v>
      </c>
      <c r="M139" s="154">
        <v>2</v>
      </c>
      <c r="N139" s="128">
        <f t="shared" si="7"/>
        <v>-2</v>
      </c>
      <c r="O139" s="129"/>
      <c r="P139" s="129"/>
      <c r="Q139" s="129"/>
      <c r="R139" s="129"/>
    </row>
    <row r="140" spans="2:18" x14ac:dyDescent="0.2">
      <c r="B140" s="130"/>
      <c r="C140" s="131" t="s">
        <v>58</v>
      </c>
      <c r="D140" s="131" t="s">
        <v>171</v>
      </c>
      <c r="E140" s="131" t="s">
        <v>172</v>
      </c>
      <c r="F140" s="133">
        <v>9</v>
      </c>
      <c r="G140" s="244">
        <v>1</v>
      </c>
      <c r="H140" s="245" t="s">
        <v>218</v>
      </c>
      <c r="I140" s="153" t="s">
        <v>219</v>
      </c>
      <c r="J140" s="153" t="s">
        <v>187</v>
      </c>
      <c r="K140" s="132"/>
      <c r="L140" s="133">
        <v>1</v>
      </c>
      <c r="M140" s="133">
        <v>1</v>
      </c>
      <c r="N140" s="128">
        <f t="shared" si="7"/>
        <v>0</v>
      </c>
      <c r="O140" s="129"/>
      <c r="P140" s="129"/>
      <c r="Q140" s="129"/>
      <c r="R140" s="129"/>
    </row>
    <row r="141" spans="2:18" x14ac:dyDescent="0.2">
      <c r="B141" s="135">
        <v>1</v>
      </c>
      <c r="C141" s="136" t="s">
        <v>1379</v>
      </c>
      <c r="D141" s="139" t="s">
        <v>171</v>
      </c>
      <c r="E141" s="139" t="s">
        <v>825</v>
      </c>
      <c r="F141" s="176">
        <v>7</v>
      </c>
      <c r="G141" s="246"/>
      <c r="H141" s="252"/>
      <c r="I141" s="182"/>
      <c r="J141" s="154"/>
      <c r="K141" s="175"/>
      <c r="L141" s="154">
        <v>0</v>
      </c>
      <c r="M141" s="154">
        <v>1</v>
      </c>
      <c r="N141" s="128">
        <f t="shared" ref="N141" si="8">L141-M141</f>
        <v>-1</v>
      </c>
      <c r="O141" s="129"/>
      <c r="P141" s="129"/>
      <c r="Q141" s="129"/>
      <c r="R141" s="129"/>
    </row>
    <row r="142" spans="2:18" x14ac:dyDescent="0.2">
      <c r="B142" s="135">
        <v>2</v>
      </c>
      <c r="C142" s="136" t="s">
        <v>173</v>
      </c>
      <c r="D142" s="139" t="s">
        <v>171</v>
      </c>
      <c r="E142" s="139" t="s">
        <v>172</v>
      </c>
      <c r="F142" s="176">
        <v>5</v>
      </c>
      <c r="G142" s="246">
        <v>1</v>
      </c>
      <c r="H142" s="252" t="s">
        <v>884</v>
      </c>
      <c r="I142" s="182" t="s">
        <v>516</v>
      </c>
      <c r="J142" s="154" t="s">
        <v>187</v>
      </c>
      <c r="K142" s="175"/>
      <c r="L142" s="154">
        <v>3</v>
      </c>
      <c r="M142" s="154">
        <v>4</v>
      </c>
      <c r="N142" s="128">
        <f>L142-M142</f>
        <v>-1</v>
      </c>
      <c r="O142" s="129"/>
      <c r="P142" s="129"/>
      <c r="Q142" s="129"/>
      <c r="R142" s="129"/>
    </row>
    <row r="143" spans="2:18" x14ac:dyDescent="0.2">
      <c r="B143" s="135"/>
      <c r="C143" s="136" t="s">
        <v>173</v>
      </c>
      <c r="D143" s="147" t="s">
        <v>171</v>
      </c>
      <c r="E143" s="147" t="s">
        <v>172</v>
      </c>
      <c r="F143" s="154">
        <v>5</v>
      </c>
      <c r="G143" s="258">
        <v>2</v>
      </c>
      <c r="H143" s="252" t="s">
        <v>885</v>
      </c>
      <c r="I143" s="182" t="s">
        <v>514</v>
      </c>
      <c r="J143" s="154" t="s">
        <v>368</v>
      </c>
      <c r="K143" s="175"/>
      <c r="L143" s="154"/>
      <c r="M143" s="154"/>
      <c r="N143" s="149"/>
      <c r="O143" s="129"/>
      <c r="P143" s="129"/>
      <c r="Q143" s="129"/>
      <c r="R143" s="129"/>
    </row>
    <row r="144" spans="2:18" x14ac:dyDescent="0.2">
      <c r="B144" s="135"/>
      <c r="C144" s="136" t="s">
        <v>173</v>
      </c>
      <c r="D144" s="147" t="s">
        <v>171</v>
      </c>
      <c r="E144" s="147" t="s">
        <v>172</v>
      </c>
      <c r="F144" s="154">
        <v>5</v>
      </c>
      <c r="G144" s="258">
        <v>3</v>
      </c>
      <c r="H144" s="252" t="s">
        <v>886</v>
      </c>
      <c r="I144" s="182" t="s">
        <v>515</v>
      </c>
      <c r="J144" s="154" t="s">
        <v>368</v>
      </c>
      <c r="K144" s="175"/>
      <c r="L144" s="154"/>
      <c r="M144" s="154"/>
      <c r="N144" s="149"/>
      <c r="O144" s="129"/>
      <c r="P144" s="129"/>
      <c r="Q144" s="129"/>
      <c r="R144" s="129"/>
    </row>
    <row r="145" spans="2:18" x14ac:dyDescent="0.2">
      <c r="B145" s="135">
        <v>3</v>
      </c>
      <c r="C145" s="136" t="s">
        <v>837</v>
      </c>
      <c r="D145" s="139" t="s">
        <v>171</v>
      </c>
      <c r="E145" s="139" t="s">
        <v>172</v>
      </c>
      <c r="F145" s="176">
        <v>6</v>
      </c>
      <c r="G145" s="246"/>
      <c r="H145" s="252"/>
      <c r="I145" s="182"/>
      <c r="J145" s="154"/>
      <c r="K145" s="175"/>
      <c r="L145" s="154">
        <v>0</v>
      </c>
      <c r="M145" s="154">
        <v>2</v>
      </c>
      <c r="N145" s="128">
        <f t="shared" si="7"/>
        <v>-2</v>
      </c>
      <c r="O145" s="129"/>
      <c r="P145" s="129"/>
      <c r="Q145" s="129"/>
      <c r="R145" s="129"/>
    </row>
    <row r="146" spans="2:18" x14ac:dyDescent="0.2">
      <c r="B146" s="124"/>
      <c r="C146" s="125" t="s">
        <v>52</v>
      </c>
      <c r="D146" s="125" t="s">
        <v>826</v>
      </c>
      <c r="E146" s="125"/>
      <c r="F146" s="127">
        <v>12</v>
      </c>
      <c r="G146" s="242">
        <v>1</v>
      </c>
      <c r="H146" s="249" t="s">
        <v>220</v>
      </c>
      <c r="I146" s="152" t="s">
        <v>221</v>
      </c>
      <c r="J146" s="152" t="s">
        <v>190</v>
      </c>
      <c r="K146" s="126"/>
      <c r="L146" s="127">
        <v>1</v>
      </c>
      <c r="M146" s="127">
        <v>1</v>
      </c>
      <c r="N146" s="128">
        <f>L146-M146</f>
        <v>0</v>
      </c>
      <c r="O146" s="129"/>
      <c r="P146" s="129"/>
      <c r="Q146" s="129"/>
      <c r="R146" s="129"/>
    </row>
    <row r="147" spans="2:18" x14ac:dyDescent="0.2">
      <c r="B147" s="130"/>
      <c r="C147" s="131" t="s">
        <v>1238</v>
      </c>
      <c r="D147" s="131" t="s">
        <v>826</v>
      </c>
      <c r="E147" s="131" t="s">
        <v>1239</v>
      </c>
      <c r="F147" s="133">
        <v>9</v>
      </c>
      <c r="G147" s="244">
        <v>1</v>
      </c>
      <c r="H147" s="245" t="s">
        <v>222</v>
      </c>
      <c r="I147" s="153" t="s">
        <v>223</v>
      </c>
      <c r="J147" s="153" t="s">
        <v>190</v>
      </c>
      <c r="K147" s="132"/>
      <c r="L147" s="133">
        <v>1</v>
      </c>
      <c r="M147" s="133">
        <v>1</v>
      </c>
      <c r="N147" s="128">
        <f t="shared" ref="N147:N168" si="9">L147-M147</f>
        <v>0</v>
      </c>
      <c r="O147" s="129"/>
      <c r="P147" s="129"/>
      <c r="Q147" s="129"/>
      <c r="R147" s="129"/>
    </row>
    <row r="148" spans="2:18" x14ac:dyDescent="0.2">
      <c r="B148" s="135">
        <v>1</v>
      </c>
      <c r="C148" s="136" t="s">
        <v>1</v>
      </c>
      <c r="D148" s="139" t="s">
        <v>826</v>
      </c>
      <c r="E148" s="139" t="s">
        <v>1239</v>
      </c>
      <c r="F148" s="176">
        <v>7</v>
      </c>
      <c r="G148" s="246">
        <v>1</v>
      </c>
      <c r="H148" s="247" t="s">
        <v>895</v>
      </c>
      <c r="I148" s="182" t="s">
        <v>500</v>
      </c>
      <c r="J148" s="154" t="s">
        <v>341</v>
      </c>
      <c r="K148" s="175"/>
      <c r="L148" s="154">
        <v>1</v>
      </c>
      <c r="M148" s="154">
        <v>1</v>
      </c>
      <c r="N148" s="128">
        <f t="shared" si="9"/>
        <v>0</v>
      </c>
      <c r="O148" s="129"/>
      <c r="P148" s="129"/>
      <c r="Q148" s="129"/>
      <c r="R148" s="129"/>
    </row>
    <row r="149" spans="2:18" x14ac:dyDescent="0.2">
      <c r="B149" s="135">
        <v>2</v>
      </c>
      <c r="C149" s="136" t="s">
        <v>2</v>
      </c>
      <c r="D149" s="139" t="s">
        <v>826</v>
      </c>
      <c r="E149" s="139" t="s">
        <v>1239</v>
      </c>
      <c r="F149" s="176">
        <v>6</v>
      </c>
      <c r="G149" s="246">
        <v>1</v>
      </c>
      <c r="H149" s="247" t="s">
        <v>1274</v>
      </c>
      <c r="I149" s="182" t="s">
        <v>501</v>
      </c>
      <c r="J149" s="154" t="s">
        <v>190</v>
      </c>
      <c r="K149" s="175"/>
      <c r="L149" s="154">
        <v>3</v>
      </c>
      <c r="M149" s="154">
        <v>3</v>
      </c>
      <c r="N149" s="128">
        <f t="shared" si="9"/>
        <v>0</v>
      </c>
      <c r="O149" s="129"/>
      <c r="P149" s="129"/>
      <c r="Q149" s="129"/>
      <c r="R149" s="129"/>
    </row>
    <row r="150" spans="2:18" ht="17.25" customHeight="1" x14ac:dyDescent="0.2">
      <c r="B150" s="135"/>
      <c r="C150" s="136" t="s">
        <v>2</v>
      </c>
      <c r="D150" s="139" t="s">
        <v>826</v>
      </c>
      <c r="E150" s="139" t="s">
        <v>1239</v>
      </c>
      <c r="F150" s="176">
        <v>6</v>
      </c>
      <c r="G150" s="246">
        <v>2</v>
      </c>
      <c r="H150" s="247" t="s">
        <v>1276</v>
      </c>
      <c r="I150" s="182" t="s">
        <v>506</v>
      </c>
      <c r="J150" s="154" t="s">
        <v>350</v>
      </c>
      <c r="K150" s="175"/>
      <c r="L150" s="154"/>
      <c r="M150" s="154"/>
      <c r="N150" s="149"/>
      <c r="O150" s="129"/>
      <c r="P150" s="129"/>
      <c r="Q150" s="129"/>
      <c r="R150" s="129"/>
    </row>
    <row r="151" spans="2:18" ht="17.25" customHeight="1" x14ac:dyDescent="0.2">
      <c r="B151" s="135"/>
      <c r="C151" s="136" t="s">
        <v>2</v>
      </c>
      <c r="D151" s="139" t="s">
        <v>826</v>
      </c>
      <c r="E151" s="139" t="s">
        <v>1239</v>
      </c>
      <c r="F151" s="176">
        <v>6</v>
      </c>
      <c r="G151" s="246">
        <v>3</v>
      </c>
      <c r="H151" s="247" t="s">
        <v>1277</v>
      </c>
      <c r="I151" s="182" t="s">
        <v>507</v>
      </c>
      <c r="J151" s="154" t="s">
        <v>350</v>
      </c>
      <c r="K151" s="175"/>
      <c r="L151" s="154"/>
      <c r="M151" s="154"/>
      <c r="N151" s="149"/>
      <c r="O151" s="129"/>
      <c r="P151" s="129"/>
      <c r="Q151" s="129"/>
    </row>
    <row r="152" spans="2:18" x14ac:dyDescent="0.2">
      <c r="B152" s="135">
        <v>3</v>
      </c>
      <c r="C152" s="136" t="s">
        <v>839</v>
      </c>
      <c r="D152" s="139" t="s">
        <v>826</v>
      </c>
      <c r="E152" s="139" t="s">
        <v>1239</v>
      </c>
      <c r="F152" s="176">
        <v>5</v>
      </c>
      <c r="G152" s="246"/>
      <c r="H152" s="247"/>
      <c r="I152" s="182"/>
      <c r="J152" s="154"/>
      <c r="K152" s="175"/>
      <c r="L152" s="154">
        <v>0</v>
      </c>
      <c r="M152" s="154">
        <v>3</v>
      </c>
      <c r="N152" s="128">
        <f t="shared" si="9"/>
        <v>-3</v>
      </c>
      <c r="O152" s="129"/>
      <c r="P152" s="129"/>
      <c r="Q152" s="129"/>
    </row>
    <row r="153" spans="2:18" x14ac:dyDescent="0.2">
      <c r="B153" s="135">
        <v>4</v>
      </c>
      <c r="C153" s="136" t="s">
        <v>840</v>
      </c>
      <c r="D153" s="139" t="s">
        <v>826</v>
      </c>
      <c r="E153" s="139" t="s">
        <v>1239</v>
      </c>
      <c r="F153" s="176">
        <v>6</v>
      </c>
      <c r="G153" s="246">
        <v>1</v>
      </c>
      <c r="H153" s="247" t="s">
        <v>1275</v>
      </c>
      <c r="I153" s="182" t="s">
        <v>502</v>
      </c>
      <c r="J153" s="154" t="s">
        <v>187</v>
      </c>
      <c r="K153" s="175"/>
      <c r="L153" s="154">
        <v>1</v>
      </c>
      <c r="M153" s="154">
        <v>1</v>
      </c>
      <c r="N153" s="128">
        <f t="shared" si="9"/>
        <v>0</v>
      </c>
      <c r="O153" s="129"/>
      <c r="P153" s="129"/>
      <c r="Q153" s="129"/>
    </row>
    <row r="154" spans="2:18" x14ac:dyDescent="0.2">
      <c r="B154" s="135">
        <v>5</v>
      </c>
      <c r="C154" s="138" t="s">
        <v>43</v>
      </c>
      <c r="D154" s="139" t="s">
        <v>826</v>
      </c>
      <c r="E154" s="139" t="s">
        <v>1239</v>
      </c>
      <c r="F154" s="177">
        <v>5</v>
      </c>
      <c r="G154" s="257">
        <v>1</v>
      </c>
      <c r="H154" s="247" t="s">
        <v>892</v>
      </c>
      <c r="I154" s="155" t="s">
        <v>503</v>
      </c>
      <c r="J154" s="155" t="s">
        <v>187</v>
      </c>
      <c r="K154" s="186"/>
      <c r="L154" s="155">
        <v>1</v>
      </c>
      <c r="M154" s="155">
        <v>1</v>
      </c>
      <c r="N154" s="128">
        <f t="shared" si="9"/>
        <v>0</v>
      </c>
      <c r="O154" s="129"/>
      <c r="P154" s="129"/>
      <c r="Q154" s="129"/>
    </row>
    <row r="155" spans="2:18" x14ac:dyDescent="0.2">
      <c r="B155" s="135">
        <v>6</v>
      </c>
      <c r="C155" s="138" t="s">
        <v>841</v>
      </c>
      <c r="D155" s="139" t="s">
        <v>826</v>
      </c>
      <c r="E155" s="139" t="s">
        <v>1239</v>
      </c>
      <c r="F155" s="177">
        <v>6</v>
      </c>
      <c r="G155" s="257">
        <v>1</v>
      </c>
      <c r="H155" s="247" t="s">
        <v>893</v>
      </c>
      <c r="I155" s="155" t="s">
        <v>504</v>
      </c>
      <c r="J155" s="155" t="s">
        <v>187</v>
      </c>
      <c r="K155" s="186"/>
      <c r="L155" s="155">
        <v>3</v>
      </c>
      <c r="M155" s="155">
        <v>3</v>
      </c>
      <c r="N155" s="128">
        <f t="shared" si="9"/>
        <v>0</v>
      </c>
      <c r="O155" s="129"/>
      <c r="P155" s="129"/>
      <c r="Q155" s="129"/>
      <c r="R155" s="129"/>
    </row>
    <row r="156" spans="2:18" x14ac:dyDescent="0.2">
      <c r="B156" s="135"/>
      <c r="C156" s="138" t="s">
        <v>841</v>
      </c>
      <c r="D156" s="139" t="s">
        <v>826</v>
      </c>
      <c r="E156" s="139" t="s">
        <v>1239</v>
      </c>
      <c r="F156" s="177">
        <v>6</v>
      </c>
      <c r="G156" s="257">
        <v>2</v>
      </c>
      <c r="H156" s="247" t="s">
        <v>890</v>
      </c>
      <c r="I156" s="155" t="s">
        <v>531</v>
      </c>
      <c r="J156" s="155" t="s">
        <v>190</v>
      </c>
      <c r="K156" s="201"/>
      <c r="L156" s="155"/>
      <c r="M156" s="188"/>
      <c r="N156" s="149"/>
      <c r="O156" s="129"/>
      <c r="P156" s="129"/>
      <c r="Q156" s="129"/>
      <c r="R156" s="129"/>
    </row>
    <row r="157" spans="2:18" x14ac:dyDescent="0.2">
      <c r="B157" s="135"/>
      <c r="C157" s="138" t="s">
        <v>841</v>
      </c>
      <c r="D157" s="139" t="s">
        <v>826</v>
      </c>
      <c r="E157" s="139" t="s">
        <v>1239</v>
      </c>
      <c r="F157" s="177">
        <v>6</v>
      </c>
      <c r="G157" s="257">
        <v>3</v>
      </c>
      <c r="H157" s="247" t="s">
        <v>1220</v>
      </c>
      <c r="I157" s="155" t="s">
        <v>1221</v>
      </c>
      <c r="J157" s="155" t="s">
        <v>350</v>
      </c>
      <c r="K157" s="201" t="s">
        <v>1351</v>
      </c>
      <c r="L157" s="155"/>
      <c r="M157" s="188"/>
      <c r="N157" s="149"/>
      <c r="O157" s="129"/>
      <c r="P157" s="129"/>
      <c r="Q157" s="129"/>
      <c r="R157" s="129"/>
    </row>
    <row r="158" spans="2:18" x14ac:dyDescent="0.2">
      <c r="B158" s="130"/>
      <c r="C158" s="131" t="s">
        <v>860</v>
      </c>
      <c r="D158" s="131" t="s">
        <v>826</v>
      </c>
      <c r="E158" s="131" t="s">
        <v>1241</v>
      </c>
      <c r="F158" s="133">
        <v>9</v>
      </c>
      <c r="G158" s="244">
        <v>1</v>
      </c>
      <c r="H158" s="245" t="s">
        <v>224</v>
      </c>
      <c r="I158" s="153" t="s">
        <v>225</v>
      </c>
      <c r="J158" s="153" t="s">
        <v>184</v>
      </c>
      <c r="K158" s="132"/>
      <c r="L158" s="133">
        <v>1</v>
      </c>
      <c r="M158" s="133">
        <v>1</v>
      </c>
      <c r="N158" s="128">
        <f t="shared" si="9"/>
        <v>0</v>
      </c>
      <c r="O158" s="129"/>
      <c r="P158" s="129"/>
      <c r="Q158" s="129"/>
      <c r="R158" s="129"/>
    </row>
    <row r="159" spans="2:18" x14ac:dyDescent="0.2">
      <c r="B159" s="135">
        <v>1</v>
      </c>
      <c r="C159" s="136" t="s">
        <v>29</v>
      </c>
      <c r="D159" s="139" t="s">
        <v>826</v>
      </c>
      <c r="E159" s="139" t="s">
        <v>1241</v>
      </c>
      <c r="F159" s="176">
        <v>7</v>
      </c>
      <c r="G159" s="246">
        <v>1</v>
      </c>
      <c r="H159" s="247" t="s">
        <v>891</v>
      </c>
      <c r="I159" s="182" t="s">
        <v>530</v>
      </c>
      <c r="J159" s="154" t="s">
        <v>184</v>
      </c>
      <c r="K159" s="175"/>
      <c r="L159" s="154">
        <v>2</v>
      </c>
      <c r="M159" s="154">
        <v>2</v>
      </c>
      <c r="N159" s="128">
        <f t="shared" si="9"/>
        <v>0</v>
      </c>
      <c r="O159" s="129"/>
      <c r="P159" s="129"/>
      <c r="Q159" s="129"/>
      <c r="R159" s="129"/>
    </row>
    <row r="160" spans="2:18" x14ac:dyDescent="0.2">
      <c r="B160" s="135"/>
      <c r="C160" s="136" t="s">
        <v>29</v>
      </c>
      <c r="D160" s="139" t="s">
        <v>826</v>
      </c>
      <c r="E160" s="139" t="s">
        <v>1241</v>
      </c>
      <c r="F160" s="176">
        <v>7</v>
      </c>
      <c r="G160" s="246">
        <v>2</v>
      </c>
      <c r="H160" s="247" t="s">
        <v>889</v>
      </c>
      <c r="I160" s="182" t="s">
        <v>511</v>
      </c>
      <c r="J160" s="154" t="s">
        <v>187</v>
      </c>
      <c r="K160" s="175"/>
      <c r="L160" s="154"/>
      <c r="M160" s="154"/>
      <c r="N160" s="149"/>
      <c r="O160" s="129"/>
      <c r="P160" s="129"/>
      <c r="Q160" s="129"/>
      <c r="R160" s="129"/>
    </row>
    <row r="161" spans="2:18" x14ac:dyDescent="0.2">
      <c r="B161" s="135">
        <v>2</v>
      </c>
      <c r="C161" s="136" t="s">
        <v>841</v>
      </c>
      <c r="D161" s="139" t="s">
        <v>826</v>
      </c>
      <c r="E161" s="139" t="s">
        <v>1241</v>
      </c>
      <c r="F161" s="176">
        <v>6</v>
      </c>
      <c r="G161" s="246"/>
      <c r="H161" s="247"/>
      <c r="I161" s="182"/>
      <c r="J161" s="154"/>
      <c r="K161" s="175"/>
      <c r="L161" s="154">
        <v>0</v>
      </c>
      <c r="M161" s="154">
        <v>1</v>
      </c>
      <c r="N161" s="128">
        <f t="shared" si="9"/>
        <v>-1</v>
      </c>
      <c r="O161" s="129"/>
      <c r="P161" s="129"/>
      <c r="Q161" s="129"/>
      <c r="R161" s="129"/>
    </row>
    <row r="162" spans="2:18" x14ac:dyDescent="0.2">
      <c r="B162" s="135">
        <v>3</v>
      </c>
      <c r="C162" s="136" t="s">
        <v>839</v>
      </c>
      <c r="D162" s="139" t="s">
        <v>826</v>
      </c>
      <c r="E162" s="139" t="s">
        <v>1241</v>
      </c>
      <c r="F162" s="176">
        <v>5</v>
      </c>
      <c r="G162" s="246"/>
      <c r="H162" s="247"/>
      <c r="I162" s="182"/>
      <c r="J162" s="154"/>
      <c r="K162" s="175"/>
      <c r="L162" s="154">
        <v>0</v>
      </c>
      <c r="M162" s="154">
        <v>1</v>
      </c>
      <c r="N162" s="128">
        <f t="shared" si="9"/>
        <v>-1</v>
      </c>
      <c r="O162" s="129"/>
      <c r="P162" s="129"/>
      <c r="Q162" s="129"/>
      <c r="R162" s="129"/>
    </row>
    <row r="163" spans="2:18" x14ac:dyDescent="0.2">
      <c r="B163" s="135">
        <v>4</v>
      </c>
      <c r="C163" s="136" t="s">
        <v>843</v>
      </c>
      <c r="D163" s="139" t="s">
        <v>826</v>
      </c>
      <c r="E163" s="139" t="s">
        <v>1241</v>
      </c>
      <c r="F163" s="176">
        <v>6</v>
      </c>
      <c r="G163" s="246"/>
      <c r="H163" s="247"/>
      <c r="I163" s="182"/>
      <c r="J163" s="154"/>
      <c r="K163" s="175"/>
      <c r="L163" s="154">
        <v>0</v>
      </c>
      <c r="M163" s="154">
        <v>1</v>
      </c>
      <c r="N163" s="128">
        <f t="shared" si="9"/>
        <v>-1</v>
      </c>
      <c r="O163" s="129"/>
      <c r="P163" s="129"/>
      <c r="Q163" s="129"/>
      <c r="R163" s="129"/>
    </row>
    <row r="164" spans="2:18" x14ac:dyDescent="0.2">
      <c r="B164" s="130"/>
      <c r="C164" s="131" t="s">
        <v>62</v>
      </c>
      <c r="D164" s="131" t="s">
        <v>826</v>
      </c>
      <c r="E164" s="131" t="s">
        <v>1240</v>
      </c>
      <c r="F164" s="133">
        <v>9</v>
      </c>
      <c r="G164" s="244">
        <v>1</v>
      </c>
      <c r="H164" s="245" t="s">
        <v>226</v>
      </c>
      <c r="I164" s="153" t="s">
        <v>227</v>
      </c>
      <c r="J164" s="153" t="s">
        <v>184</v>
      </c>
      <c r="K164" s="132"/>
      <c r="L164" s="133">
        <v>1</v>
      </c>
      <c r="M164" s="133">
        <v>1</v>
      </c>
      <c r="N164" s="128">
        <f t="shared" si="9"/>
        <v>0</v>
      </c>
      <c r="O164" s="129"/>
      <c r="P164" s="129"/>
      <c r="Q164" s="129"/>
      <c r="R164" s="129"/>
    </row>
    <row r="165" spans="2:18" x14ac:dyDescent="0.2">
      <c r="B165" s="135">
        <v>1</v>
      </c>
      <c r="C165" s="136" t="s">
        <v>5</v>
      </c>
      <c r="D165" s="139" t="s">
        <v>826</v>
      </c>
      <c r="E165" s="139" t="s">
        <v>1240</v>
      </c>
      <c r="F165" s="176">
        <v>7</v>
      </c>
      <c r="G165" s="246">
        <v>1</v>
      </c>
      <c r="H165" s="247" t="s">
        <v>894</v>
      </c>
      <c r="I165" s="182" t="s">
        <v>505</v>
      </c>
      <c r="J165" s="154" t="s">
        <v>187</v>
      </c>
      <c r="K165" s="175"/>
      <c r="L165" s="154">
        <v>1</v>
      </c>
      <c r="M165" s="154">
        <v>1</v>
      </c>
      <c r="N165" s="128">
        <f t="shared" si="9"/>
        <v>0</v>
      </c>
      <c r="O165" s="129"/>
      <c r="P165" s="129"/>
      <c r="Q165" s="129"/>
      <c r="R165" s="129"/>
    </row>
    <row r="166" spans="2:18" x14ac:dyDescent="0.2">
      <c r="B166" s="135">
        <v>2</v>
      </c>
      <c r="C166" s="136" t="s">
        <v>839</v>
      </c>
      <c r="D166" s="139" t="s">
        <v>826</v>
      </c>
      <c r="E166" s="139" t="s">
        <v>1240</v>
      </c>
      <c r="F166" s="176">
        <v>5</v>
      </c>
      <c r="G166" s="246">
        <v>1</v>
      </c>
      <c r="H166" s="247" t="s">
        <v>896</v>
      </c>
      <c r="I166" s="182" t="s">
        <v>508</v>
      </c>
      <c r="J166" s="154" t="s">
        <v>368</v>
      </c>
      <c r="K166" s="175"/>
      <c r="L166" s="154">
        <v>1</v>
      </c>
      <c r="M166" s="154">
        <v>1</v>
      </c>
      <c r="N166" s="128">
        <f t="shared" si="9"/>
        <v>0</v>
      </c>
      <c r="O166" s="129"/>
      <c r="P166" s="129"/>
      <c r="Q166" s="129"/>
    </row>
    <row r="167" spans="2:18" x14ac:dyDescent="0.2">
      <c r="B167" s="135">
        <v>3</v>
      </c>
      <c r="C167" s="138" t="s">
        <v>840</v>
      </c>
      <c r="D167" s="139" t="s">
        <v>826</v>
      </c>
      <c r="E167" s="139" t="s">
        <v>1240</v>
      </c>
      <c r="F167" s="177">
        <v>6</v>
      </c>
      <c r="G167" s="257"/>
      <c r="H167" s="259"/>
      <c r="I167" s="188"/>
      <c r="J167" s="188"/>
      <c r="K167" s="186"/>
      <c r="L167" s="155">
        <v>0</v>
      </c>
      <c r="M167" s="155">
        <v>5</v>
      </c>
      <c r="N167" s="128">
        <f t="shared" si="9"/>
        <v>-5</v>
      </c>
      <c r="O167" s="129"/>
      <c r="P167" s="129"/>
      <c r="Q167" s="129"/>
    </row>
    <row r="168" spans="2:18" x14ac:dyDescent="0.2">
      <c r="B168" s="135">
        <v>4</v>
      </c>
      <c r="C168" s="138" t="s">
        <v>841</v>
      </c>
      <c r="D168" s="139" t="s">
        <v>826</v>
      </c>
      <c r="E168" s="139" t="s">
        <v>1240</v>
      </c>
      <c r="F168" s="177">
        <v>6</v>
      </c>
      <c r="G168" s="257">
        <v>1</v>
      </c>
      <c r="H168" s="259" t="s">
        <v>1203</v>
      </c>
      <c r="I168" s="188" t="s">
        <v>509</v>
      </c>
      <c r="J168" s="188" t="s">
        <v>187</v>
      </c>
      <c r="K168" s="175"/>
      <c r="L168" s="155">
        <v>2</v>
      </c>
      <c r="M168" s="155">
        <v>2</v>
      </c>
      <c r="N168" s="128">
        <f t="shared" si="9"/>
        <v>0</v>
      </c>
      <c r="O168" s="129"/>
      <c r="P168" s="129"/>
      <c r="Q168" s="129"/>
      <c r="R168" s="129"/>
    </row>
    <row r="169" spans="2:18" x14ac:dyDescent="0.2">
      <c r="B169" s="135"/>
      <c r="C169" s="138" t="s">
        <v>841</v>
      </c>
      <c r="D169" s="139" t="s">
        <v>826</v>
      </c>
      <c r="E169" s="139" t="s">
        <v>1240</v>
      </c>
      <c r="F169" s="177">
        <v>6</v>
      </c>
      <c r="G169" s="257">
        <v>2</v>
      </c>
      <c r="H169" s="259" t="s">
        <v>1205</v>
      </c>
      <c r="I169" s="188" t="s">
        <v>510</v>
      </c>
      <c r="J169" s="188" t="s">
        <v>343</v>
      </c>
      <c r="K169" s="175"/>
      <c r="L169" s="188"/>
      <c r="M169" s="188"/>
      <c r="N169" s="149"/>
      <c r="O169" s="129"/>
      <c r="P169" s="129"/>
      <c r="Q169" s="129"/>
      <c r="R169" s="129"/>
    </row>
    <row r="170" spans="2:18" x14ac:dyDescent="0.2">
      <c r="B170" s="124"/>
      <c r="C170" s="125" t="s">
        <v>53</v>
      </c>
      <c r="D170" s="125" t="s">
        <v>818</v>
      </c>
      <c r="E170" s="125"/>
      <c r="F170" s="127">
        <v>12</v>
      </c>
      <c r="G170" s="242">
        <v>1</v>
      </c>
      <c r="H170" s="249" t="s">
        <v>228</v>
      </c>
      <c r="I170" s="152" t="s">
        <v>229</v>
      </c>
      <c r="J170" s="152" t="s">
        <v>193</v>
      </c>
      <c r="K170" s="126"/>
      <c r="L170" s="127">
        <v>1</v>
      </c>
      <c r="M170" s="127">
        <v>1</v>
      </c>
      <c r="N170" s="128">
        <f>L170-M170</f>
        <v>0</v>
      </c>
      <c r="O170" s="129"/>
      <c r="P170" s="129"/>
      <c r="Q170" s="129"/>
      <c r="R170" s="129"/>
    </row>
    <row r="171" spans="2:18" x14ac:dyDescent="0.2">
      <c r="B171" s="130"/>
      <c r="C171" s="131" t="s">
        <v>861</v>
      </c>
      <c r="D171" s="131" t="s">
        <v>818</v>
      </c>
      <c r="E171" s="131" t="s">
        <v>1242</v>
      </c>
      <c r="F171" s="133">
        <v>9</v>
      </c>
      <c r="G171" s="244">
        <v>1</v>
      </c>
      <c r="H171" s="245" t="s">
        <v>230</v>
      </c>
      <c r="I171" s="153" t="s">
        <v>231</v>
      </c>
      <c r="J171" s="153" t="s">
        <v>187</v>
      </c>
      <c r="K171" s="132"/>
      <c r="L171" s="133">
        <v>1</v>
      </c>
      <c r="M171" s="133">
        <v>1</v>
      </c>
      <c r="N171" s="128">
        <f t="shared" ref="N171:N179" si="10">L171-M171</f>
        <v>0</v>
      </c>
      <c r="O171" s="129"/>
      <c r="P171" s="129"/>
      <c r="Q171" s="129"/>
      <c r="R171" s="129"/>
    </row>
    <row r="172" spans="2:18" x14ac:dyDescent="0.2">
      <c r="B172" s="135">
        <v>1</v>
      </c>
      <c r="C172" s="136" t="s">
        <v>31</v>
      </c>
      <c r="D172" s="139" t="s">
        <v>818</v>
      </c>
      <c r="E172" s="139" t="s">
        <v>1242</v>
      </c>
      <c r="F172" s="176">
        <v>7</v>
      </c>
      <c r="G172" s="246">
        <v>1</v>
      </c>
      <c r="H172" s="247" t="s">
        <v>1278</v>
      </c>
      <c r="I172" s="182" t="s">
        <v>476</v>
      </c>
      <c r="J172" s="154" t="s">
        <v>187</v>
      </c>
      <c r="K172" s="175"/>
      <c r="L172" s="154">
        <v>1</v>
      </c>
      <c r="M172" s="154">
        <v>1</v>
      </c>
      <c r="N172" s="128">
        <f t="shared" si="10"/>
        <v>0</v>
      </c>
      <c r="O172" s="129"/>
      <c r="P172" s="129"/>
      <c r="Q172" s="129"/>
      <c r="R172" s="129"/>
    </row>
    <row r="173" spans="2:18" x14ac:dyDescent="0.2">
      <c r="B173" s="135">
        <v>2</v>
      </c>
      <c r="C173" s="136" t="s">
        <v>842</v>
      </c>
      <c r="D173" s="139" t="s">
        <v>818</v>
      </c>
      <c r="E173" s="139" t="s">
        <v>1242</v>
      </c>
      <c r="F173" s="176">
        <v>6</v>
      </c>
      <c r="G173" s="246"/>
      <c r="H173" s="247"/>
      <c r="I173" s="182"/>
      <c r="J173" s="154"/>
      <c r="K173" s="175"/>
      <c r="L173" s="154">
        <v>0</v>
      </c>
      <c r="M173" s="154">
        <v>2</v>
      </c>
      <c r="N173" s="128">
        <f t="shared" si="10"/>
        <v>-2</v>
      </c>
      <c r="O173" s="129"/>
      <c r="P173" s="129"/>
      <c r="Q173" s="129"/>
      <c r="R173" s="129"/>
    </row>
    <row r="174" spans="2:18" ht="15" customHeight="1" x14ac:dyDescent="0.2">
      <c r="B174" s="130"/>
      <c r="C174" s="131" t="s">
        <v>862</v>
      </c>
      <c r="D174" s="131" t="s">
        <v>818</v>
      </c>
      <c r="E174" s="131" t="s">
        <v>1243</v>
      </c>
      <c r="F174" s="133">
        <v>9</v>
      </c>
      <c r="G174" s="244">
        <v>1</v>
      </c>
      <c r="H174" s="245" t="s">
        <v>232</v>
      </c>
      <c r="I174" s="153" t="s">
        <v>233</v>
      </c>
      <c r="J174" s="153" t="s">
        <v>184</v>
      </c>
      <c r="K174" s="132"/>
      <c r="L174" s="133">
        <v>1</v>
      </c>
      <c r="M174" s="133">
        <v>1</v>
      </c>
      <c r="N174" s="128">
        <f t="shared" si="10"/>
        <v>0</v>
      </c>
      <c r="O174" s="129"/>
      <c r="P174" s="129"/>
      <c r="Q174" s="129"/>
      <c r="R174" s="129"/>
    </row>
    <row r="175" spans="2:18" ht="15" customHeight="1" x14ac:dyDescent="0.2">
      <c r="B175" s="234">
        <v>1</v>
      </c>
      <c r="C175" s="202" t="s">
        <v>30</v>
      </c>
      <c r="D175" s="139"/>
      <c r="E175" s="139"/>
      <c r="F175" s="176"/>
      <c r="G175" s="246"/>
      <c r="H175" s="247"/>
      <c r="I175" s="182"/>
      <c r="J175" s="154"/>
      <c r="K175" s="175"/>
      <c r="L175" s="154"/>
      <c r="M175" s="154"/>
      <c r="N175" s="149"/>
      <c r="O175" s="129"/>
      <c r="P175" s="129"/>
      <c r="Q175" s="129"/>
      <c r="R175" s="129"/>
    </row>
    <row r="176" spans="2:18" ht="15" customHeight="1" x14ac:dyDescent="0.2">
      <c r="B176" s="135"/>
      <c r="C176" s="136" t="s">
        <v>856</v>
      </c>
      <c r="D176" s="139" t="s">
        <v>818</v>
      </c>
      <c r="E176" s="139" t="s">
        <v>1243</v>
      </c>
      <c r="F176" s="176">
        <v>8</v>
      </c>
      <c r="G176" s="246"/>
      <c r="H176" s="247"/>
      <c r="I176" s="182"/>
      <c r="J176" s="154"/>
      <c r="K176" s="175"/>
      <c r="L176" s="154">
        <v>0</v>
      </c>
      <c r="M176" s="154">
        <v>1</v>
      </c>
      <c r="N176" s="128">
        <f t="shared" ref="N176" si="11">L176-M176</f>
        <v>-1</v>
      </c>
      <c r="O176" s="129"/>
      <c r="P176" s="129"/>
      <c r="Q176" s="129"/>
      <c r="R176" s="129"/>
    </row>
    <row r="177" spans="2:18" x14ac:dyDescent="0.2">
      <c r="B177" s="135">
        <v>2</v>
      </c>
      <c r="C177" s="136" t="s">
        <v>842</v>
      </c>
      <c r="D177" s="139" t="s">
        <v>818</v>
      </c>
      <c r="E177" s="139" t="s">
        <v>1243</v>
      </c>
      <c r="F177" s="176">
        <v>6</v>
      </c>
      <c r="G177" s="246">
        <v>1</v>
      </c>
      <c r="H177" s="259" t="s">
        <v>1279</v>
      </c>
      <c r="I177" s="182" t="s">
        <v>473</v>
      </c>
      <c r="J177" s="154" t="s">
        <v>187</v>
      </c>
      <c r="K177" s="175"/>
      <c r="L177" s="154">
        <v>2</v>
      </c>
      <c r="M177" s="154">
        <v>2</v>
      </c>
      <c r="N177" s="128">
        <f t="shared" si="10"/>
        <v>0</v>
      </c>
      <c r="O177" s="129"/>
      <c r="P177" s="129"/>
      <c r="Q177" s="129"/>
      <c r="R177" s="129"/>
    </row>
    <row r="178" spans="2:18" x14ac:dyDescent="0.2">
      <c r="B178" s="135"/>
      <c r="C178" s="136" t="s">
        <v>842</v>
      </c>
      <c r="D178" s="139" t="s">
        <v>818</v>
      </c>
      <c r="E178" s="139" t="s">
        <v>1243</v>
      </c>
      <c r="F178" s="176">
        <v>6</v>
      </c>
      <c r="G178" s="246">
        <v>2</v>
      </c>
      <c r="H178" s="247" t="s">
        <v>1280</v>
      </c>
      <c r="I178" s="182" t="s">
        <v>474</v>
      </c>
      <c r="J178" s="154" t="s">
        <v>350</v>
      </c>
      <c r="K178" s="175"/>
      <c r="L178" s="154"/>
      <c r="M178" s="154"/>
      <c r="N178" s="149"/>
      <c r="O178" s="129"/>
      <c r="P178" s="129"/>
      <c r="Q178" s="129"/>
    </row>
    <row r="179" spans="2:18" x14ac:dyDescent="0.2">
      <c r="B179" s="135">
        <v>3</v>
      </c>
      <c r="C179" s="136" t="s">
        <v>0</v>
      </c>
      <c r="D179" s="139" t="s">
        <v>818</v>
      </c>
      <c r="E179" s="139" t="s">
        <v>1243</v>
      </c>
      <c r="F179" s="176">
        <v>5</v>
      </c>
      <c r="G179" s="246">
        <v>1</v>
      </c>
      <c r="H179" s="247" t="s">
        <v>1281</v>
      </c>
      <c r="I179" s="182" t="s">
        <v>475</v>
      </c>
      <c r="J179" s="154" t="s">
        <v>477</v>
      </c>
      <c r="K179" s="175"/>
      <c r="L179" s="154">
        <v>1</v>
      </c>
      <c r="M179" s="154">
        <v>1</v>
      </c>
      <c r="N179" s="128">
        <f t="shared" si="10"/>
        <v>0</v>
      </c>
      <c r="O179" s="129"/>
      <c r="P179" s="129"/>
      <c r="Q179" s="129"/>
      <c r="R179" s="129"/>
    </row>
    <row r="180" spans="2:18" x14ac:dyDescent="0.2">
      <c r="B180" s="146"/>
      <c r="C180" s="208" t="s">
        <v>87</v>
      </c>
      <c r="D180" s="209"/>
      <c r="E180" s="209"/>
      <c r="F180" s="209"/>
      <c r="G180" s="240"/>
      <c r="H180" s="241"/>
      <c r="I180" s="210"/>
      <c r="J180" s="210"/>
      <c r="K180" s="210"/>
      <c r="L180" s="210"/>
      <c r="M180" s="210"/>
      <c r="N180" s="210"/>
      <c r="O180" s="129"/>
      <c r="P180" s="129"/>
      <c r="Q180" s="129"/>
      <c r="R180" s="129"/>
    </row>
    <row r="181" spans="2:18" x14ac:dyDescent="0.2">
      <c r="B181" s="124"/>
      <c r="C181" s="125" t="s">
        <v>65</v>
      </c>
      <c r="D181" s="125" t="s">
        <v>827</v>
      </c>
      <c r="E181" s="125"/>
      <c r="F181" s="127">
        <v>11</v>
      </c>
      <c r="G181" s="242">
        <v>1</v>
      </c>
      <c r="H181" s="260" t="s">
        <v>242</v>
      </c>
      <c r="I181" s="170" t="s">
        <v>243</v>
      </c>
      <c r="J181" s="170" t="s">
        <v>193</v>
      </c>
      <c r="K181" s="126"/>
      <c r="L181" s="127">
        <v>1</v>
      </c>
      <c r="M181" s="127">
        <v>1</v>
      </c>
      <c r="N181" s="128">
        <f>L181-M181</f>
        <v>0</v>
      </c>
      <c r="O181" s="129"/>
      <c r="P181" s="129"/>
      <c r="Q181" s="129"/>
      <c r="R181" s="129"/>
    </row>
    <row r="182" spans="2:18" x14ac:dyDescent="0.2">
      <c r="B182" s="130"/>
      <c r="C182" s="131" t="s">
        <v>66</v>
      </c>
      <c r="D182" s="131" t="s">
        <v>827</v>
      </c>
      <c r="E182" s="131" t="s">
        <v>151</v>
      </c>
      <c r="F182" s="133">
        <v>8</v>
      </c>
      <c r="G182" s="244">
        <v>1</v>
      </c>
      <c r="H182" s="261" t="s">
        <v>244</v>
      </c>
      <c r="I182" s="171" t="s">
        <v>245</v>
      </c>
      <c r="J182" s="171" t="s">
        <v>184</v>
      </c>
      <c r="K182" s="132"/>
      <c r="L182" s="133">
        <v>1</v>
      </c>
      <c r="M182" s="133">
        <v>1</v>
      </c>
      <c r="N182" s="128">
        <f t="shared" ref="N182:N198" si="12">L182-M182</f>
        <v>0</v>
      </c>
      <c r="O182" s="129"/>
      <c r="P182" s="129"/>
      <c r="Q182" s="129"/>
      <c r="R182" s="129"/>
    </row>
    <row r="183" spans="2:18" x14ac:dyDescent="0.2">
      <c r="B183" s="135">
        <v>1</v>
      </c>
      <c r="C183" s="136" t="s">
        <v>2</v>
      </c>
      <c r="D183" s="139" t="s">
        <v>827</v>
      </c>
      <c r="E183" s="139" t="s">
        <v>151</v>
      </c>
      <c r="F183" s="179">
        <v>6</v>
      </c>
      <c r="G183" s="251">
        <v>1</v>
      </c>
      <c r="H183" s="247" t="s">
        <v>1171</v>
      </c>
      <c r="I183" s="182" t="s">
        <v>459</v>
      </c>
      <c r="J183" s="154" t="s">
        <v>187</v>
      </c>
      <c r="K183" s="136"/>
      <c r="L183" s="154">
        <v>1</v>
      </c>
      <c r="M183" s="154">
        <v>1</v>
      </c>
      <c r="N183" s="128">
        <f t="shared" si="12"/>
        <v>0</v>
      </c>
      <c r="O183" s="129"/>
      <c r="P183" s="129"/>
      <c r="Q183" s="129"/>
      <c r="R183" s="129"/>
    </row>
    <row r="184" spans="2:18" x14ac:dyDescent="0.2">
      <c r="B184" s="135">
        <v>2</v>
      </c>
      <c r="C184" s="136" t="s">
        <v>0</v>
      </c>
      <c r="D184" s="139" t="s">
        <v>827</v>
      </c>
      <c r="E184" s="139" t="s">
        <v>151</v>
      </c>
      <c r="F184" s="179">
        <v>5</v>
      </c>
      <c r="G184" s="251">
        <v>1</v>
      </c>
      <c r="H184" s="247" t="s">
        <v>1282</v>
      </c>
      <c r="I184" s="182" t="s">
        <v>460</v>
      </c>
      <c r="J184" s="154" t="s">
        <v>190</v>
      </c>
      <c r="K184" s="136"/>
      <c r="L184" s="154">
        <v>5</v>
      </c>
      <c r="M184" s="154">
        <v>6</v>
      </c>
      <c r="N184" s="128">
        <f t="shared" si="12"/>
        <v>-1</v>
      </c>
      <c r="O184" s="129"/>
      <c r="P184" s="129"/>
      <c r="Q184" s="129"/>
      <c r="R184" s="129"/>
    </row>
    <row r="185" spans="2:18" x14ac:dyDescent="0.2">
      <c r="B185" s="135"/>
      <c r="C185" s="136" t="s">
        <v>0</v>
      </c>
      <c r="D185" s="139" t="s">
        <v>827</v>
      </c>
      <c r="E185" s="139" t="s">
        <v>151</v>
      </c>
      <c r="F185" s="179">
        <v>5</v>
      </c>
      <c r="G185" s="251">
        <v>2</v>
      </c>
      <c r="H185" s="247" t="s">
        <v>1172</v>
      </c>
      <c r="I185" s="182" t="s">
        <v>461</v>
      </c>
      <c r="J185" s="154" t="s">
        <v>187</v>
      </c>
      <c r="K185" s="136"/>
      <c r="L185" s="154"/>
      <c r="M185" s="154"/>
      <c r="N185" s="149"/>
      <c r="O185" s="129"/>
      <c r="P185" s="129"/>
      <c r="Q185" s="129"/>
      <c r="R185" s="129"/>
    </row>
    <row r="186" spans="2:18" x14ac:dyDescent="0.2">
      <c r="B186" s="135"/>
      <c r="C186" s="136" t="s">
        <v>0</v>
      </c>
      <c r="D186" s="139" t="s">
        <v>827</v>
      </c>
      <c r="E186" s="139" t="s">
        <v>151</v>
      </c>
      <c r="F186" s="179">
        <v>5</v>
      </c>
      <c r="G186" s="251">
        <v>3</v>
      </c>
      <c r="H186" s="247" t="s">
        <v>1173</v>
      </c>
      <c r="I186" s="182" t="s">
        <v>788</v>
      </c>
      <c r="J186" s="154" t="s">
        <v>350</v>
      </c>
      <c r="K186" s="136"/>
      <c r="L186" s="154"/>
      <c r="M186" s="154"/>
      <c r="N186" s="149"/>
      <c r="O186" s="129"/>
      <c r="P186" s="129"/>
      <c r="Q186" s="129"/>
      <c r="R186" s="129"/>
    </row>
    <row r="187" spans="2:18" x14ac:dyDescent="0.2">
      <c r="B187" s="135"/>
      <c r="C187" s="136" t="s">
        <v>0</v>
      </c>
      <c r="D187" s="139" t="s">
        <v>827</v>
      </c>
      <c r="E187" s="139" t="s">
        <v>151</v>
      </c>
      <c r="F187" s="179">
        <v>5</v>
      </c>
      <c r="G187" s="251">
        <v>4</v>
      </c>
      <c r="H187" s="247" t="s">
        <v>1176</v>
      </c>
      <c r="I187" s="182" t="s">
        <v>462</v>
      </c>
      <c r="J187" s="154" t="s">
        <v>368</v>
      </c>
      <c r="K187" s="136"/>
      <c r="L187" s="154"/>
      <c r="M187" s="154"/>
      <c r="N187" s="149"/>
      <c r="O187" s="129"/>
      <c r="P187" s="129"/>
      <c r="Q187" s="129"/>
      <c r="R187" s="129"/>
    </row>
    <row r="188" spans="2:18" x14ac:dyDescent="0.2">
      <c r="B188" s="135"/>
      <c r="C188" s="136" t="s">
        <v>0</v>
      </c>
      <c r="D188" s="139" t="s">
        <v>827</v>
      </c>
      <c r="E188" s="139" t="s">
        <v>151</v>
      </c>
      <c r="F188" s="179">
        <v>5</v>
      </c>
      <c r="G188" s="251">
        <v>5</v>
      </c>
      <c r="H188" s="247" t="s">
        <v>1174</v>
      </c>
      <c r="I188" s="182" t="s">
        <v>463</v>
      </c>
      <c r="J188" s="154" t="s">
        <v>368</v>
      </c>
      <c r="K188" s="136"/>
      <c r="L188" s="154"/>
      <c r="M188" s="154"/>
      <c r="N188" s="149"/>
      <c r="O188" s="129"/>
      <c r="P188" s="129"/>
      <c r="Q188" s="129"/>
      <c r="R188" s="129"/>
    </row>
    <row r="189" spans="2:18" x14ac:dyDescent="0.2">
      <c r="B189" s="135">
        <v>3</v>
      </c>
      <c r="C189" s="136" t="s">
        <v>15</v>
      </c>
      <c r="D189" s="139" t="s">
        <v>827</v>
      </c>
      <c r="E189" s="139" t="s">
        <v>151</v>
      </c>
      <c r="F189" s="179">
        <v>3</v>
      </c>
      <c r="G189" s="251">
        <v>1</v>
      </c>
      <c r="H189" s="247" t="s">
        <v>1283</v>
      </c>
      <c r="I189" s="182" t="s">
        <v>464</v>
      </c>
      <c r="J189" s="154" t="s">
        <v>350</v>
      </c>
      <c r="K189" s="136"/>
      <c r="L189" s="154">
        <v>1</v>
      </c>
      <c r="M189" s="154">
        <v>2</v>
      </c>
      <c r="N189" s="128">
        <f t="shared" si="12"/>
        <v>-1</v>
      </c>
      <c r="O189" s="129"/>
      <c r="P189" s="129"/>
      <c r="Q189" s="129"/>
    </row>
    <row r="190" spans="2:18" x14ac:dyDescent="0.2">
      <c r="B190" s="135">
        <v>4</v>
      </c>
      <c r="C190" s="136" t="s">
        <v>839</v>
      </c>
      <c r="D190" s="139" t="s">
        <v>827</v>
      </c>
      <c r="E190" s="139" t="s">
        <v>151</v>
      </c>
      <c r="F190" s="179">
        <v>5</v>
      </c>
      <c r="G190" s="251">
        <v>1</v>
      </c>
      <c r="H190" s="247" t="s">
        <v>1284</v>
      </c>
      <c r="I190" s="182" t="s">
        <v>465</v>
      </c>
      <c r="J190" s="154" t="s">
        <v>350</v>
      </c>
      <c r="K190" s="136"/>
      <c r="L190" s="154">
        <v>1</v>
      </c>
      <c r="M190" s="154">
        <v>2</v>
      </c>
      <c r="N190" s="128">
        <f t="shared" si="12"/>
        <v>-1</v>
      </c>
      <c r="O190" s="129"/>
      <c r="P190" s="129"/>
      <c r="Q190" s="129"/>
    </row>
    <row r="191" spans="2:18" x14ac:dyDescent="0.2">
      <c r="B191" s="135">
        <v>5</v>
      </c>
      <c r="C191" s="274" t="s">
        <v>14</v>
      </c>
      <c r="D191" s="139" t="s">
        <v>827</v>
      </c>
      <c r="E191" s="139" t="s">
        <v>151</v>
      </c>
      <c r="F191" s="180">
        <v>3</v>
      </c>
      <c r="G191" s="253">
        <v>1</v>
      </c>
      <c r="H191" s="247" t="s">
        <v>1175</v>
      </c>
      <c r="I191" s="155" t="s">
        <v>466</v>
      </c>
      <c r="J191" s="155" t="s">
        <v>368</v>
      </c>
      <c r="K191" s="138"/>
      <c r="L191" s="155">
        <v>1</v>
      </c>
      <c r="M191" s="155">
        <v>3</v>
      </c>
      <c r="N191" s="128">
        <f t="shared" ref="N191" si="13">L191-M191</f>
        <v>-2</v>
      </c>
      <c r="O191" s="129"/>
      <c r="P191" s="129"/>
      <c r="Q191" s="129"/>
      <c r="R191" s="129"/>
    </row>
    <row r="192" spans="2:18" x14ac:dyDescent="0.2">
      <c r="B192" s="130"/>
      <c r="C192" s="131" t="s">
        <v>67</v>
      </c>
      <c r="D192" s="131" t="s">
        <v>827</v>
      </c>
      <c r="E192" s="131" t="s">
        <v>828</v>
      </c>
      <c r="F192" s="133">
        <v>8</v>
      </c>
      <c r="G192" s="244">
        <v>1</v>
      </c>
      <c r="H192" s="245" t="s">
        <v>248</v>
      </c>
      <c r="I192" s="191" t="s">
        <v>249</v>
      </c>
      <c r="J192" s="167" t="s">
        <v>190</v>
      </c>
      <c r="K192" s="132"/>
      <c r="L192" s="133">
        <v>1</v>
      </c>
      <c r="M192" s="133">
        <v>1</v>
      </c>
      <c r="N192" s="128">
        <f t="shared" si="12"/>
        <v>0</v>
      </c>
      <c r="O192" s="129"/>
      <c r="P192" s="129"/>
      <c r="Q192" s="129"/>
      <c r="R192" s="129"/>
    </row>
    <row r="193" spans="2:18" x14ac:dyDescent="0.2">
      <c r="B193" s="135">
        <v>1</v>
      </c>
      <c r="C193" s="136" t="s">
        <v>1378</v>
      </c>
      <c r="D193" s="139" t="s">
        <v>827</v>
      </c>
      <c r="E193" s="139" t="s">
        <v>828</v>
      </c>
      <c r="F193" s="179">
        <v>6</v>
      </c>
      <c r="G193" s="251">
        <v>1</v>
      </c>
      <c r="H193" s="262" t="s">
        <v>1169</v>
      </c>
      <c r="I193" s="155" t="s">
        <v>467</v>
      </c>
      <c r="J193" s="155" t="s">
        <v>184</v>
      </c>
      <c r="K193" s="136"/>
      <c r="L193" s="154">
        <v>2</v>
      </c>
      <c r="M193" s="154">
        <v>2</v>
      </c>
      <c r="N193" s="128">
        <f t="shared" si="12"/>
        <v>0</v>
      </c>
      <c r="O193" s="129"/>
      <c r="P193" s="129"/>
      <c r="Q193" s="129"/>
      <c r="R193" s="129"/>
    </row>
    <row r="194" spans="2:18" x14ac:dyDescent="0.2">
      <c r="B194" s="135"/>
      <c r="C194" s="136" t="s">
        <v>1378</v>
      </c>
      <c r="D194" s="139" t="s">
        <v>827</v>
      </c>
      <c r="E194" s="139" t="s">
        <v>828</v>
      </c>
      <c r="F194" s="179">
        <v>6</v>
      </c>
      <c r="G194" s="251">
        <v>2</v>
      </c>
      <c r="H194" s="247" t="s">
        <v>1285</v>
      </c>
      <c r="I194" s="182" t="s">
        <v>468</v>
      </c>
      <c r="J194" s="154" t="s">
        <v>350</v>
      </c>
      <c r="K194" s="136"/>
      <c r="L194" s="154"/>
      <c r="M194" s="154"/>
      <c r="N194" s="149"/>
      <c r="O194" s="129"/>
      <c r="P194" s="129"/>
      <c r="Q194" s="129"/>
      <c r="R194" s="129"/>
    </row>
    <row r="195" spans="2:18" ht="15" customHeight="1" x14ac:dyDescent="0.2">
      <c r="B195" s="135">
        <v>2</v>
      </c>
      <c r="C195" s="136" t="s">
        <v>175</v>
      </c>
      <c r="D195" s="139" t="s">
        <v>827</v>
      </c>
      <c r="E195" s="139" t="s">
        <v>828</v>
      </c>
      <c r="F195" s="179">
        <v>5</v>
      </c>
      <c r="G195" s="251">
        <v>1</v>
      </c>
      <c r="H195" s="247" t="s">
        <v>1170</v>
      </c>
      <c r="I195" s="182" t="s">
        <v>469</v>
      </c>
      <c r="J195" s="154" t="s">
        <v>341</v>
      </c>
      <c r="K195" s="136"/>
      <c r="L195" s="154">
        <v>2</v>
      </c>
      <c r="M195" s="154">
        <v>3</v>
      </c>
      <c r="N195" s="128">
        <f t="shared" si="12"/>
        <v>-1</v>
      </c>
      <c r="O195" s="129"/>
      <c r="P195" s="129"/>
      <c r="Q195" s="129"/>
      <c r="R195" s="129"/>
    </row>
    <row r="196" spans="2:18" x14ac:dyDescent="0.2">
      <c r="B196" s="135"/>
      <c r="C196" s="136" t="s">
        <v>175</v>
      </c>
      <c r="D196" s="139" t="s">
        <v>827</v>
      </c>
      <c r="E196" s="139" t="s">
        <v>828</v>
      </c>
      <c r="F196" s="179">
        <v>5</v>
      </c>
      <c r="G196" s="251">
        <v>2</v>
      </c>
      <c r="H196" s="247" t="s">
        <v>1218</v>
      </c>
      <c r="I196" s="182" t="s">
        <v>1219</v>
      </c>
      <c r="J196" s="154" t="s">
        <v>343</v>
      </c>
      <c r="K196" s="136" t="s">
        <v>1351</v>
      </c>
      <c r="L196" s="154"/>
      <c r="M196" s="154"/>
      <c r="N196" s="149"/>
      <c r="O196" s="129"/>
      <c r="P196" s="129"/>
      <c r="Q196" s="129"/>
      <c r="R196" s="129"/>
    </row>
    <row r="197" spans="2:18" ht="15" customHeight="1" x14ac:dyDescent="0.2">
      <c r="B197" s="130"/>
      <c r="C197" s="131" t="s">
        <v>1244</v>
      </c>
      <c r="D197" s="131" t="s">
        <v>827</v>
      </c>
      <c r="E197" s="131" t="s">
        <v>1245</v>
      </c>
      <c r="F197" s="133">
        <v>8</v>
      </c>
      <c r="G197" s="244">
        <v>1</v>
      </c>
      <c r="H197" s="245" t="s">
        <v>246</v>
      </c>
      <c r="I197" s="153" t="s">
        <v>247</v>
      </c>
      <c r="J197" s="153" t="s">
        <v>190</v>
      </c>
      <c r="K197" s="132"/>
      <c r="L197" s="133">
        <v>1</v>
      </c>
      <c r="M197" s="133">
        <v>1</v>
      </c>
      <c r="N197" s="128">
        <f t="shared" si="12"/>
        <v>0</v>
      </c>
      <c r="O197" s="129"/>
      <c r="P197" s="129"/>
      <c r="Q197" s="129"/>
      <c r="R197" s="129"/>
    </row>
    <row r="198" spans="2:18" ht="15" customHeight="1" x14ac:dyDescent="0.2">
      <c r="B198" s="135">
        <v>1</v>
      </c>
      <c r="C198" s="136" t="s">
        <v>846</v>
      </c>
      <c r="D198" s="139" t="s">
        <v>827</v>
      </c>
      <c r="E198" s="139" t="s">
        <v>1245</v>
      </c>
      <c r="F198" s="179">
        <v>6</v>
      </c>
      <c r="G198" s="251">
        <v>1</v>
      </c>
      <c r="H198" s="247" t="s">
        <v>1286</v>
      </c>
      <c r="I198" s="182" t="s">
        <v>470</v>
      </c>
      <c r="J198" s="154" t="s">
        <v>184</v>
      </c>
      <c r="K198" s="136"/>
      <c r="L198" s="154">
        <v>3</v>
      </c>
      <c r="M198" s="154">
        <v>4</v>
      </c>
      <c r="N198" s="128">
        <f t="shared" si="12"/>
        <v>-1</v>
      </c>
      <c r="O198" s="129"/>
      <c r="P198" s="129"/>
      <c r="Q198" s="129"/>
      <c r="R198" s="129"/>
    </row>
    <row r="199" spans="2:18" x14ac:dyDescent="0.2">
      <c r="B199" s="135"/>
      <c r="C199" s="136" t="s">
        <v>846</v>
      </c>
      <c r="D199" s="139" t="s">
        <v>827</v>
      </c>
      <c r="E199" s="139" t="s">
        <v>1245</v>
      </c>
      <c r="F199" s="179">
        <v>6</v>
      </c>
      <c r="G199" s="251">
        <v>2</v>
      </c>
      <c r="H199" s="247" t="s">
        <v>1287</v>
      </c>
      <c r="I199" s="182" t="s">
        <v>471</v>
      </c>
      <c r="J199" s="154" t="s">
        <v>350</v>
      </c>
      <c r="K199" s="136"/>
      <c r="L199" s="154"/>
      <c r="M199" s="154"/>
      <c r="N199" s="149"/>
      <c r="O199" s="129"/>
      <c r="P199" s="129"/>
      <c r="Q199" s="129"/>
    </row>
    <row r="200" spans="2:18" x14ac:dyDescent="0.2">
      <c r="B200" s="135"/>
      <c r="C200" s="136" t="s">
        <v>846</v>
      </c>
      <c r="D200" s="139" t="s">
        <v>827</v>
      </c>
      <c r="E200" s="139" t="s">
        <v>1245</v>
      </c>
      <c r="F200" s="179">
        <v>6</v>
      </c>
      <c r="G200" s="251">
        <v>3</v>
      </c>
      <c r="H200" s="247" t="s">
        <v>1168</v>
      </c>
      <c r="I200" s="182" t="s">
        <v>472</v>
      </c>
      <c r="J200" s="154" t="s">
        <v>350</v>
      </c>
      <c r="K200" s="136"/>
      <c r="L200" s="154"/>
      <c r="M200" s="154"/>
      <c r="N200" s="149"/>
      <c r="O200" s="129"/>
      <c r="P200" s="129"/>
      <c r="Q200" s="129"/>
      <c r="R200" s="129"/>
    </row>
    <row r="201" spans="2:18" x14ac:dyDescent="0.2">
      <c r="B201" s="146"/>
      <c r="C201" s="208" t="s">
        <v>88</v>
      </c>
      <c r="D201" s="209"/>
      <c r="E201" s="209"/>
      <c r="F201" s="209"/>
      <c r="G201" s="240"/>
      <c r="H201" s="241"/>
      <c r="I201" s="210"/>
      <c r="J201" s="210"/>
      <c r="K201" s="210"/>
      <c r="L201" s="210"/>
      <c r="M201" s="210"/>
      <c r="N201" s="210"/>
      <c r="O201" s="129"/>
      <c r="P201" s="129"/>
      <c r="Q201" s="129"/>
      <c r="R201" s="129"/>
    </row>
    <row r="202" spans="2:18" x14ac:dyDescent="0.2">
      <c r="B202" s="124"/>
      <c r="C202" s="125" t="s">
        <v>65</v>
      </c>
      <c r="D202" s="125" t="s">
        <v>827</v>
      </c>
      <c r="E202" s="125"/>
      <c r="F202" s="127">
        <v>11</v>
      </c>
      <c r="G202" s="242">
        <v>1</v>
      </c>
      <c r="H202" s="249" t="s">
        <v>234</v>
      </c>
      <c r="I202" s="152" t="s">
        <v>235</v>
      </c>
      <c r="J202" s="152" t="s">
        <v>190</v>
      </c>
      <c r="K202" s="126"/>
      <c r="L202" s="127">
        <v>1</v>
      </c>
      <c r="M202" s="127">
        <v>1</v>
      </c>
      <c r="N202" s="128">
        <f>L202-M202</f>
        <v>0</v>
      </c>
      <c r="O202" s="129"/>
      <c r="P202" s="129"/>
      <c r="Q202" s="129"/>
      <c r="R202" s="129"/>
    </row>
    <row r="203" spans="2:18" x14ac:dyDescent="0.2">
      <c r="B203" s="130"/>
      <c r="C203" s="131" t="s">
        <v>66</v>
      </c>
      <c r="D203" s="131" t="s">
        <v>827</v>
      </c>
      <c r="E203" s="131" t="s">
        <v>151</v>
      </c>
      <c r="F203" s="133">
        <v>8</v>
      </c>
      <c r="G203" s="244">
        <v>1</v>
      </c>
      <c r="H203" s="245" t="s">
        <v>236</v>
      </c>
      <c r="I203" s="153" t="s">
        <v>237</v>
      </c>
      <c r="J203" s="153" t="s">
        <v>184</v>
      </c>
      <c r="K203" s="132"/>
      <c r="L203" s="133">
        <v>1</v>
      </c>
      <c r="M203" s="133">
        <v>1</v>
      </c>
      <c r="N203" s="128">
        <f t="shared" ref="N203:N217" si="14">L203-M203</f>
        <v>0</v>
      </c>
      <c r="O203" s="129"/>
      <c r="P203" s="129"/>
      <c r="Q203" s="129"/>
      <c r="R203" s="129"/>
    </row>
    <row r="204" spans="2:18" x14ac:dyDescent="0.2">
      <c r="B204" s="135">
        <v>1</v>
      </c>
      <c r="C204" s="136" t="s">
        <v>2</v>
      </c>
      <c r="D204" s="139" t="s">
        <v>827</v>
      </c>
      <c r="E204" s="139" t="s">
        <v>151</v>
      </c>
      <c r="F204" s="176">
        <v>6</v>
      </c>
      <c r="G204" s="246">
        <v>1</v>
      </c>
      <c r="H204" s="247" t="s">
        <v>1288</v>
      </c>
      <c r="I204" s="154" t="s">
        <v>651</v>
      </c>
      <c r="J204" s="154" t="s">
        <v>184</v>
      </c>
      <c r="K204" s="136"/>
      <c r="L204" s="154">
        <v>2</v>
      </c>
      <c r="M204" s="154">
        <v>2</v>
      </c>
      <c r="N204" s="128">
        <f t="shared" si="14"/>
        <v>0</v>
      </c>
      <c r="O204" s="129"/>
      <c r="P204" s="129"/>
      <c r="Q204" s="129"/>
      <c r="R204" s="129"/>
    </row>
    <row r="205" spans="2:18" x14ac:dyDescent="0.2">
      <c r="B205" s="135"/>
      <c r="C205" s="136" t="s">
        <v>2</v>
      </c>
      <c r="D205" s="139" t="s">
        <v>827</v>
      </c>
      <c r="E205" s="139" t="s">
        <v>151</v>
      </c>
      <c r="F205" s="176">
        <v>6</v>
      </c>
      <c r="G205" s="246">
        <v>2</v>
      </c>
      <c r="H205" s="247" t="s">
        <v>1289</v>
      </c>
      <c r="I205" s="154" t="s">
        <v>652</v>
      </c>
      <c r="J205" s="154" t="s">
        <v>350</v>
      </c>
      <c r="K205" s="136"/>
      <c r="L205" s="154"/>
      <c r="M205" s="154"/>
      <c r="N205" s="149"/>
      <c r="O205" s="129"/>
      <c r="P205" s="129"/>
      <c r="Q205" s="129"/>
      <c r="R205" s="129"/>
    </row>
    <row r="206" spans="2:18" x14ac:dyDescent="0.2">
      <c r="B206" s="135">
        <v>2</v>
      </c>
      <c r="C206" s="136" t="s">
        <v>0</v>
      </c>
      <c r="D206" s="139" t="s">
        <v>827</v>
      </c>
      <c r="E206" s="139" t="s">
        <v>151</v>
      </c>
      <c r="F206" s="176">
        <v>5</v>
      </c>
      <c r="G206" s="246">
        <v>1</v>
      </c>
      <c r="H206" s="248" t="s">
        <v>1164</v>
      </c>
      <c r="I206" s="154" t="s">
        <v>653</v>
      </c>
      <c r="J206" s="154" t="s">
        <v>357</v>
      </c>
      <c r="K206" s="136"/>
      <c r="L206" s="154">
        <v>2</v>
      </c>
      <c r="M206" s="154">
        <v>3</v>
      </c>
      <c r="N206" s="128">
        <f t="shared" si="14"/>
        <v>-1</v>
      </c>
      <c r="O206" s="129"/>
      <c r="P206" s="129"/>
      <c r="Q206" s="129"/>
      <c r="R206" s="129"/>
    </row>
    <row r="207" spans="2:18" x14ac:dyDescent="0.2">
      <c r="B207" s="135"/>
      <c r="C207" s="136" t="s">
        <v>0</v>
      </c>
      <c r="D207" s="139" t="s">
        <v>827</v>
      </c>
      <c r="E207" s="139" t="s">
        <v>151</v>
      </c>
      <c r="F207" s="176">
        <v>5</v>
      </c>
      <c r="G207" s="246">
        <v>2</v>
      </c>
      <c r="H207" s="248" t="s">
        <v>1165</v>
      </c>
      <c r="I207" s="154" t="s">
        <v>654</v>
      </c>
      <c r="J207" s="154" t="s">
        <v>368</v>
      </c>
      <c r="K207" s="136"/>
      <c r="L207" s="154"/>
      <c r="M207" s="154"/>
      <c r="N207" s="149"/>
      <c r="O207" s="129"/>
      <c r="P207" s="129"/>
      <c r="Q207" s="129"/>
      <c r="R207" s="129"/>
    </row>
    <row r="208" spans="2:18" x14ac:dyDescent="0.2">
      <c r="B208" s="135">
        <v>3</v>
      </c>
      <c r="C208" s="136" t="s">
        <v>15</v>
      </c>
      <c r="D208" s="139" t="s">
        <v>827</v>
      </c>
      <c r="E208" s="139" t="s">
        <v>151</v>
      </c>
      <c r="F208" s="176">
        <v>3</v>
      </c>
      <c r="G208" s="246"/>
      <c r="H208" s="247"/>
      <c r="I208" s="154"/>
      <c r="J208" s="154"/>
      <c r="K208" s="136"/>
      <c r="L208" s="154">
        <v>0</v>
      </c>
      <c r="M208" s="154">
        <v>1</v>
      </c>
      <c r="N208" s="128">
        <f t="shared" si="14"/>
        <v>-1</v>
      </c>
      <c r="O208" s="129"/>
      <c r="P208" s="129"/>
      <c r="Q208" s="129"/>
    </row>
    <row r="209" spans="2:18" x14ac:dyDescent="0.2">
      <c r="B209" s="135">
        <v>4</v>
      </c>
      <c r="C209" s="136" t="s">
        <v>839</v>
      </c>
      <c r="D209" s="139" t="s">
        <v>827</v>
      </c>
      <c r="E209" s="139" t="s">
        <v>151</v>
      </c>
      <c r="F209" s="176">
        <v>5</v>
      </c>
      <c r="G209" s="246"/>
      <c r="H209" s="247"/>
      <c r="I209" s="154"/>
      <c r="J209" s="154"/>
      <c r="K209" s="136"/>
      <c r="L209" s="154">
        <v>0</v>
      </c>
      <c r="M209" s="154">
        <v>1</v>
      </c>
      <c r="N209" s="128">
        <f t="shared" si="14"/>
        <v>-1</v>
      </c>
      <c r="O209" s="129"/>
      <c r="P209" s="129"/>
      <c r="Q209" s="129"/>
    </row>
    <row r="210" spans="2:18" x14ac:dyDescent="0.2">
      <c r="B210" s="135">
        <v>5</v>
      </c>
      <c r="C210" s="274" t="s">
        <v>14</v>
      </c>
      <c r="D210" s="139" t="s">
        <v>827</v>
      </c>
      <c r="E210" s="139" t="s">
        <v>151</v>
      </c>
      <c r="F210" s="177">
        <v>3</v>
      </c>
      <c r="G210" s="257">
        <v>1</v>
      </c>
      <c r="H210" s="247" t="s">
        <v>1034</v>
      </c>
      <c r="I210" s="155" t="s">
        <v>655</v>
      </c>
      <c r="J210" s="155" t="s">
        <v>357</v>
      </c>
      <c r="K210" s="138"/>
      <c r="L210" s="155">
        <v>3</v>
      </c>
      <c r="M210" s="155">
        <v>4</v>
      </c>
      <c r="N210" s="128">
        <f t="shared" ref="N210" si="15">L210-M210</f>
        <v>-1</v>
      </c>
      <c r="O210" s="129"/>
      <c r="P210" s="129"/>
      <c r="Q210" s="129"/>
    </row>
    <row r="211" spans="2:18" x14ac:dyDescent="0.2">
      <c r="B211" s="135"/>
      <c r="C211" s="274" t="s">
        <v>14</v>
      </c>
      <c r="D211" s="139" t="s">
        <v>827</v>
      </c>
      <c r="E211" s="139" t="s">
        <v>151</v>
      </c>
      <c r="F211" s="177">
        <v>3</v>
      </c>
      <c r="G211" s="257">
        <v>2</v>
      </c>
      <c r="H211" s="247" t="s">
        <v>1166</v>
      </c>
      <c r="I211" s="155" t="s">
        <v>656</v>
      </c>
      <c r="J211" s="155" t="s">
        <v>357</v>
      </c>
      <c r="K211" s="138"/>
      <c r="L211" s="188"/>
      <c r="M211" s="188"/>
      <c r="N211" s="149"/>
      <c r="O211" s="129"/>
      <c r="P211" s="129"/>
      <c r="Q211" s="129"/>
    </row>
    <row r="212" spans="2:18" x14ac:dyDescent="0.2">
      <c r="B212" s="135"/>
      <c r="C212" s="274" t="s">
        <v>14</v>
      </c>
      <c r="D212" s="139" t="s">
        <v>827</v>
      </c>
      <c r="E212" s="139" t="s">
        <v>151</v>
      </c>
      <c r="F212" s="177">
        <v>3</v>
      </c>
      <c r="G212" s="257">
        <v>3</v>
      </c>
      <c r="H212" s="247" t="s">
        <v>1167</v>
      </c>
      <c r="I212" s="155" t="s">
        <v>657</v>
      </c>
      <c r="J212" s="155" t="s">
        <v>357</v>
      </c>
      <c r="K212" s="138"/>
      <c r="L212" s="188"/>
      <c r="M212" s="188"/>
      <c r="N212" s="149"/>
      <c r="O212" s="129"/>
      <c r="P212" s="129"/>
      <c r="Q212" s="129"/>
      <c r="R212" s="129"/>
    </row>
    <row r="213" spans="2:18" x14ac:dyDescent="0.2">
      <c r="B213" s="130"/>
      <c r="C213" s="131" t="s">
        <v>67</v>
      </c>
      <c r="D213" s="131" t="s">
        <v>827</v>
      </c>
      <c r="E213" s="131" t="s">
        <v>828</v>
      </c>
      <c r="F213" s="133">
        <v>8</v>
      </c>
      <c r="G213" s="244">
        <v>1</v>
      </c>
      <c r="H213" s="245" t="s">
        <v>238</v>
      </c>
      <c r="I213" s="153" t="s">
        <v>239</v>
      </c>
      <c r="J213" s="153" t="s">
        <v>190</v>
      </c>
      <c r="K213" s="132"/>
      <c r="L213" s="133">
        <v>1</v>
      </c>
      <c r="M213" s="133">
        <v>1</v>
      </c>
      <c r="N213" s="128">
        <f t="shared" si="14"/>
        <v>0</v>
      </c>
      <c r="O213" s="129"/>
      <c r="P213" s="129"/>
      <c r="Q213" s="129"/>
      <c r="R213" s="129"/>
    </row>
    <row r="214" spans="2:18" x14ac:dyDescent="0.2">
      <c r="B214" s="135">
        <v>1</v>
      </c>
      <c r="C214" s="136" t="s">
        <v>1378</v>
      </c>
      <c r="D214" s="139" t="s">
        <v>827</v>
      </c>
      <c r="E214" s="139" t="s">
        <v>828</v>
      </c>
      <c r="F214" s="176">
        <v>6</v>
      </c>
      <c r="G214" s="246">
        <v>1</v>
      </c>
      <c r="H214" s="247" t="s">
        <v>1163</v>
      </c>
      <c r="I214" s="154" t="s">
        <v>658</v>
      </c>
      <c r="J214" s="154" t="s">
        <v>184</v>
      </c>
      <c r="K214" s="136"/>
      <c r="L214" s="154">
        <v>1</v>
      </c>
      <c r="M214" s="154">
        <v>2</v>
      </c>
      <c r="N214" s="128">
        <f t="shared" si="14"/>
        <v>-1</v>
      </c>
      <c r="O214" s="129"/>
      <c r="P214" s="129"/>
      <c r="Q214" s="129"/>
      <c r="R214" s="129"/>
    </row>
    <row r="215" spans="2:18" ht="15" customHeight="1" x14ac:dyDescent="0.2">
      <c r="B215" s="135">
        <v>2</v>
      </c>
      <c r="C215" s="136" t="s">
        <v>175</v>
      </c>
      <c r="D215" s="139" t="s">
        <v>827</v>
      </c>
      <c r="E215" s="139" t="s">
        <v>828</v>
      </c>
      <c r="F215" s="176">
        <v>5</v>
      </c>
      <c r="G215" s="246">
        <v>1</v>
      </c>
      <c r="H215" s="247" t="s">
        <v>1290</v>
      </c>
      <c r="I215" s="154">
        <v>132313472</v>
      </c>
      <c r="J215" s="154" t="s">
        <v>350</v>
      </c>
      <c r="K215" s="136"/>
      <c r="L215" s="154">
        <v>1</v>
      </c>
      <c r="M215" s="154">
        <v>2</v>
      </c>
      <c r="N215" s="128">
        <f t="shared" si="14"/>
        <v>-1</v>
      </c>
      <c r="O215" s="129"/>
      <c r="P215" s="129"/>
      <c r="Q215" s="129"/>
      <c r="R215" s="129"/>
    </row>
    <row r="216" spans="2:18" x14ac:dyDescent="0.2">
      <c r="B216" s="130"/>
      <c r="C216" s="131" t="s">
        <v>1244</v>
      </c>
      <c r="D216" s="131" t="s">
        <v>827</v>
      </c>
      <c r="E216" s="131" t="s">
        <v>1245</v>
      </c>
      <c r="F216" s="133">
        <v>8</v>
      </c>
      <c r="G216" s="244">
        <v>1</v>
      </c>
      <c r="H216" s="245" t="s">
        <v>240</v>
      </c>
      <c r="I216" s="153" t="s">
        <v>241</v>
      </c>
      <c r="J216" s="153" t="s">
        <v>190</v>
      </c>
      <c r="K216" s="132"/>
      <c r="L216" s="133">
        <v>1</v>
      </c>
      <c r="M216" s="133">
        <v>1</v>
      </c>
      <c r="N216" s="128">
        <f t="shared" si="14"/>
        <v>0</v>
      </c>
      <c r="O216" s="129"/>
      <c r="P216" s="129"/>
      <c r="Q216" s="129"/>
    </row>
    <row r="217" spans="2:18" x14ac:dyDescent="0.2">
      <c r="B217" s="135">
        <v>1</v>
      </c>
      <c r="C217" s="136" t="s">
        <v>846</v>
      </c>
      <c r="D217" s="139" t="s">
        <v>827</v>
      </c>
      <c r="E217" s="139" t="s">
        <v>1245</v>
      </c>
      <c r="F217" s="176">
        <v>6</v>
      </c>
      <c r="G217" s="246">
        <v>1</v>
      </c>
      <c r="H217" s="248" t="s">
        <v>1162</v>
      </c>
      <c r="I217" s="154" t="s">
        <v>659</v>
      </c>
      <c r="J217" s="154" t="s">
        <v>341</v>
      </c>
      <c r="K217" s="136"/>
      <c r="L217" s="154">
        <v>1</v>
      </c>
      <c r="M217" s="154">
        <v>4</v>
      </c>
      <c r="N217" s="128">
        <f t="shared" si="14"/>
        <v>-3</v>
      </c>
      <c r="O217" s="129"/>
      <c r="P217" s="129"/>
      <c r="Q217" s="129"/>
      <c r="R217" s="129"/>
    </row>
    <row r="218" spans="2:18" x14ac:dyDescent="0.2">
      <c r="B218" s="146"/>
      <c r="C218" s="208" t="s">
        <v>156</v>
      </c>
      <c r="D218" s="209"/>
      <c r="E218" s="209"/>
      <c r="F218" s="209"/>
      <c r="G218" s="240"/>
      <c r="H218" s="241"/>
      <c r="I218" s="210"/>
      <c r="J218" s="210"/>
      <c r="K218" s="210"/>
      <c r="L218" s="210"/>
      <c r="M218" s="210"/>
      <c r="N218" s="210"/>
      <c r="O218" s="129"/>
      <c r="P218" s="129"/>
      <c r="Q218" s="129"/>
      <c r="R218" s="129"/>
    </row>
    <row r="219" spans="2:18" x14ac:dyDescent="0.2">
      <c r="B219" s="215"/>
      <c r="C219" s="216" t="s">
        <v>69</v>
      </c>
      <c r="D219" s="216" t="s">
        <v>156</v>
      </c>
      <c r="E219" s="216"/>
      <c r="F219" s="209"/>
      <c r="G219" s="240"/>
      <c r="H219" s="263"/>
      <c r="I219" s="210"/>
      <c r="J219" s="210"/>
      <c r="K219" s="217"/>
      <c r="L219" s="209"/>
      <c r="M219" s="209"/>
      <c r="N219" s="218"/>
      <c r="O219" s="129"/>
      <c r="P219" s="129"/>
      <c r="Q219" s="129"/>
      <c r="R219" s="129"/>
    </row>
    <row r="220" spans="2:18" x14ac:dyDescent="0.2">
      <c r="B220" s="130"/>
      <c r="C220" s="131" t="s">
        <v>78</v>
      </c>
      <c r="D220" s="131" t="s">
        <v>156</v>
      </c>
      <c r="E220" s="131" t="s">
        <v>859</v>
      </c>
      <c r="F220" s="133">
        <v>8</v>
      </c>
      <c r="G220" s="244">
        <v>1</v>
      </c>
      <c r="H220" s="245" t="s">
        <v>250</v>
      </c>
      <c r="I220" s="153" t="s">
        <v>251</v>
      </c>
      <c r="J220" s="153" t="s">
        <v>190</v>
      </c>
      <c r="K220" s="132"/>
      <c r="L220" s="133">
        <v>1</v>
      </c>
      <c r="M220" s="133">
        <v>1</v>
      </c>
      <c r="N220" s="128">
        <f t="shared" ref="N220:N288" si="16">L220-M220</f>
        <v>0</v>
      </c>
      <c r="O220" s="129"/>
      <c r="P220" s="129"/>
      <c r="Q220" s="129"/>
      <c r="R220" s="129"/>
    </row>
    <row r="221" spans="2:18" x14ac:dyDescent="0.2">
      <c r="B221" s="135">
        <v>1</v>
      </c>
      <c r="C221" s="136" t="s">
        <v>2</v>
      </c>
      <c r="D221" s="139" t="s">
        <v>156</v>
      </c>
      <c r="E221" s="139" t="s">
        <v>859</v>
      </c>
      <c r="F221" s="176">
        <v>6</v>
      </c>
      <c r="G221" s="246">
        <v>1</v>
      </c>
      <c r="H221" s="248" t="s">
        <v>1178</v>
      </c>
      <c r="I221" s="154" t="s">
        <v>630</v>
      </c>
      <c r="J221" s="154" t="s">
        <v>187</v>
      </c>
      <c r="K221" s="136"/>
      <c r="L221" s="154">
        <v>1</v>
      </c>
      <c r="M221" s="154">
        <v>1</v>
      </c>
      <c r="N221" s="128">
        <f t="shared" si="16"/>
        <v>0</v>
      </c>
      <c r="O221" s="129"/>
      <c r="P221" s="129"/>
      <c r="Q221" s="129"/>
      <c r="R221" s="129"/>
    </row>
    <row r="222" spans="2:18" x14ac:dyDescent="0.2">
      <c r="B222" s="135">
        <v>2</v>
      </c>
      <c r="C222" s="136" t="s">
        <v>0</v>
      </c>
      <c r="D222" s="139" t="s">
        <v>156</v>
      </c>
      <c r="E222" s="139" t="s">
        <v>859</v>
      </c>
      <c r="F222" s="176">
        <v>5</v>
      </c>
      <c r="G222" s="246">
        <v>1</v>
      </c>
      <c r="H222" s="248" t="s">
        <v>1177</v>
      </c>
      <c r="I222" s="154" t="s">
        <v>620</v>
      </c>
      <c r="J222" s="154" t="s">
        <v>187</v>
      </c>
      <c r="K222" s="136"/>
      <c r="L222" s="154">
        <v>2</v>
      </c>
      <c r="M222" s="154">
        <v>2</v>
      </c>
      <c r="N222" s="128">
        <f t="shared" si="16"/>
        <v>0</v>
      </c>
      <c r="O222" s="129"/>
      <c r="P222" s="129"/>
      <c r="Q222" s="129"/>
    </row>
    <row r="223" spans="2:18" x14ac:dyDescent="0.2">
      <c r="B223" s="135"/>
      <c r="C223" s="136" t="s">
        <v>0</v>
      </c>
      <c r="D223" s="139" t="s">
        <v>156</v>
      </c>
      <c r="E223" s="139" t="s">
        <v>859</v>
      </c>
      <c r="F223" s="176">
        <v>5</v>
      </c>
      <c r="G223" s="246">
        <v>2</v>
      </c>
      <c r="H223" s="248" t="s">
        <v>1182</v>
      </c>
      <c r="I223" s="154" t="s">
        <v>621</v>
      </c>
      <c r="J223" s="154" t="s">
        <v>368</v>
      </c>
      <c r="K223" s="136"/>
      <c r="L223" s="154"/>
      <c r="M223" s="154"/>
      <c r="N223" s="149"/>
      <c r="O223" s="129"/>
      <c r="P223" s="129"/>
      <c r="Q223" s="129"/>
    </row>
    <row r="224" spans="2:18" x14ac:dyDescent="0.2">
      <c r="B224" s="135">
        <v>3</v>
      </c>
      <c r="C224" s="138" t="s">
        <v>32</v>
      </c>
      <c r="D224" s="139" t="s">
        <v>156</v>
      </c>
      <c r="E224" s="139" t="s">
        <v>859</v>
      </c>
      <c r="F224" s="177">
        <v>5</v>
      </c>
      <c r="G224" s="257">
        <v>1</v>
      </c>
      <c r="H224" s="248" t="s">
        <v>1291</v>
      </c>
      <c r="I224" s="155" t="s">
        <v>622</v>
      </c>
      <c r="J224" s="155" t="s">
        <v>184</v>
      </c>
      <c r="K224" s="138"/>
      <c r="L224" s="155">
        <v>6</v>
      </c>
      <c r="M224" s="155">
        <v>8</v>
      </c>
      <c r="N224" s="128">
        <f t="shared" si="16"/>
        <v>-2</v>
      </c>
      <c r="O224" s="129"/>
      <c r="P224" s="129"/>
      <c r="Q224" s="129"/>
    </row>
    <row r="225" spans="2:19" x14ac:dyDescent="0.2">
      <c r="B225" s="135"/>
      <c r="C225" s="138" t="s">
        <v>32</v>
      </c>
      <c r="D225" s="139" t="s">
        <v>156</v>
      </c>
      <c r="E225" s="139" t="s">
        <v>859</v>
      </c>
      <c r="F225" s="177">
        <v>5</v>
      </c>
      <c r="G225" s="257">
        <v>2</v>
      </c>
      <c r="H225" s="248" t="s">
        <v>1292</v>
      </c>
      <c r="I225" s="155" t="s">
        <v>812</v>
      </c>
      <c r="J225" s="155" t="s">
        <v>343</v>
      </c>
      <c r="K225" s="138"/>
      <c r="L225" s="188"/>
      <c r="M225" s="188"/>
      <c r="N225" s="149"/>
      <c r="O225" s="129"/>
      <c r="P225" s="129"/>
      <c r="Q225" s="129"/>
    </row>
    <row r="226" spans="2:19" x14ac:dyDescent="0.2">
      <c r="B226" s="135"/>
      <c r="C226" s="138" t="s">
        <v>32</v>
      </c>
      <c r="D226" s="139" t="s">
        <v>156</v>
      </c>
      <c r="E226" s="139" t="s">
        <v>859</v>
      </c>
      <c r="F226" s="177">
        <v>5</v>
      </c>
      <c r="G226" s="257">
        <v>3</v>
      </c>
      <c r="H226" s="248" t="s">
        <v>1180</v>
      </c>
      <c r="I226" s="155" t="s">
        <v>623</v>
      </c>
      <c r="J226" s="155" t="s">
        <v>343</v>
      </c>
      <c r="K226" s="138"/>
      <c r="L226" s="188"/>
      <c r="M226" s="188"/>
      <c r="N226" s="149"/>
      <c r="O226" s="129"/>
      <c r="P226" s="129"/>
      <c r="Q226" s="129"/>
    </row>
    <row r="227" spans="2:19" x14ac:dyDescent="0.2">
      <c r="B227" s="135"/>
      <c r="C227" s="138" t="s">
        <v>32</v>
      </c>
      <c r="D227" s="139" t="s">
        <v>156</v>
      </c>
      <c r="E227" s="139" t="s">
        <v>859</v>
      </c>
      <c r="F227" s="177">
        <v>5</v>
      </c>
      <c r="G227" s="257">
        <v>4</v>
      </c>
      <c r="H227" s="248" t="s">
        <v>1179</v>
      </c>
      <c r="I227" s="155" t="s">
        <v>624</v>
      </c>
      <c r="J227" s="155" t="s">
        <v>343</v>
      </c>
      <c r="K227" s="138"/>
      <c r="L227" s="188"/>
      <c r="M227" s="188"/>
      <c r="N227" s="149"/>
      <c r="O227" s="129"/>
      <c r="P227" s="129"/>
      <c r="Q227" s="129"/>
    </row>
    <row r="228" spans="2:19" x14ac:dyDescent="0.2">
      <c r="B228" s="135"/>
      <c r="C228" s="138" t="s">
        <v>32</v>
      </c>
      <c r="D228" s="139" t="s">
        <v>156</v>
      </c>
      <c r="E228" s="139" t="s">
        <v>859</v>
      </c>
      <c r="F228" s="177">
        <v>5</v>
      </c>
      <c r="G228" s="257">
        <v>5</v>
      </c>
      <c r="H228" s="248" t="s">
        <v>1183</v>
      </c>
      <c r="I228" s="155" t="s">
        <v>625</v>
      </c>
      <c r="J228" s="155" t="s">
        <v>368</v>
      </c>
      <c r="K228" s="138"/>
      <c r="L228" s="188"/>
      <c r="M228" s="188"/>
      <c r="N228" s="149"/>
      <c r="O228" s="129"/>
      <c r="P228" s="129"/>
      <c r="Q228" s="129"/>
    </row>
    <row r="229" spans="2:19" x14ac:dyDescent="0.2">
      <c r="B229" s="135"/>
      <c r="C229" s="138" t="s">
        <v>32</v>
      </c>
      <c r="D229" s="139" t="s">
        <v>156</v>
      </c>
      <c r="E229" s="139" t="s">
        <v>859</v>
      </c>
      <c r="F229" s="177">
        <v>5</v>
      </c>
      <c r="G229" s="257">
        <v>6</v>
      </c>
      <c r="H229" s="248" t="s">
        <v>1184</v>
      </c>
      <c r="I229" s="155" t="s">
        <v>626</v>
      </c>
      <c r="J229" s="155" t="s">
        <v>418</v>
      </c>
      <c r="K229" s="138"/>
      <c r="L229" s="188"/>
      <c r="M229" s="188"/>
      <c r="N229" s="149"/>
      <c r="O229" s="129"/>
      <c r="P229" s="129"/>
      <c r="Q229" s="129"/>
    </row>
    <row r="230" spans="2:19" x14ac:dyDescent="0.2">
      <c r="B230" s="135">
        <v>4</v>
      </c>
      <c r="C230" s="138" t="s">
        <v>34</v>
      </c>
      <c r="D230" s="139" t="s">
        <v>156</v>
      </c>
      <c r="E230" s="139" t="s">
        <v>859</v>
      </c>
      <c r="F230" s="177">
        <v>6</v>
      </c>
      <c r="G230" s="257">
        <v>1</v>
      </c>
      <c r="H230" s="248" t="s">
        <v>1043</v>
      </c>
      <c r="I230" s="155" t="s">
        <v>627</v>
      </c>
      <c r="J230" s="155" t="s">
        <v>187</v>
      </c>
      <c r="K230" s="138"/>
      <c r="L230" s="155">
        <v>2</v>
      </c>
      <c r="M230" s="155">
        <v>2</v>
      </c>
      <c r="N230" s="128">
        <f t="shared" si="16"/>
        <v>0</v>
      </c>
      <c r="O230" s="129"/>
      <c r="P230" s="129"/>
      <c r="Q230" s="129"/>
    </row>
    <row r="231" spans="2:19" x14ac:dyDescent="0.2">
      <c r="B231" s="135"/>
      <c r="C231" s="138" t="s">
        <v>34</v>
      </c>
      <c r="D231" s="139" t="s">
        <v>156</v>
      </c>
      <c r="E231" s="139" t="s">
        <v>859</v>
      </c>
      <c r="F231" s="177">
        <v>6</v>
      </c>
      <c r="G231" s="257">
        <v>2</v>
      </c>
      <c r="H231" s="248" t="s">
        <v>1222</v>
      </c>
      <c r="I231" s="155" t="s">
        <v>1223</v>
      </c>
      <c r="J231" s="155" t="s">
        <v>350</v>
      </c>
      <c r="K231" s="211" t="s">
        <v>1351</v>
      </c>
      <c r="L231" s="155"/>
      <c r="M231" s="188"/>
      <c r="N231" s="149"/>
      <c r="O231" s="129"/>
      <c r="P231" s="129"/>
      <c r="Q231" s="129"/>
    </row>
    <row r="232" spans="2:19" x14ac:dyDescent="0.2">
      <c r="B232" s="135">
        <v>5</v>
      </c>
      <c r="C232" s="138" t="s">
        <v>36</v>
      </c>
      <c r="D232" s="139" t="s">
        <v>156</v>
      </c>
      <c r="E232" s="139" t="s">
        <v>859</v>
      </c>
      <c r="F232" s="177">
        <v>6</v>
      </c>
      <c r="G232" s="257">
        <v>1</v>
      </c>
      <c r="H232" s="248" t="s">
        <v>1293</v>
      </c>
      <c r="I232" s="155" t="s">
        <v>628</v>
      </c>
      <c r="J232" s="155" t="s">
        <v>350</v>
      </c>
      <c r="K232" s="138"/>
      <c r="L232" s="155">
        <v>2</v>
      </c>
      <c r="M232" s="155">
        <v>3</v>
      </c>
      <c r="N232" s="128">
        <f t="shared" si="16"/>
        <v>-1</v>
      </c>
      <c r="O232" s="129"/>
      <c r="P232" s="129"/>
      <c r="Q232" s="129"/>
      <c r="R232" s="129"/>
    </row>
    <row r="233" spans="2:19" x14ac:dyDescent="0.2">
      <c r="B233" s="135"/>
      <c r="C233" s="138" t="s">
        <v>36</v>
      </c>
      <c r="D233" s="139" t="s">
        <v>156</v>
      </c>
      <c r="E233" s="139" t="s">
        <v>859</v>
      </c>
      <c r="F233" s="177">
        <v>6</v>
      </c>
      <c r="G233" s="257">
        <v>2</v>
      </c>
      <c r="H233" s="248" t="s">
        <v>1181</v>
      </c>
      <c r="I233" s="155" t="s">
        <v>629</v>
      </c>
      <c r="J233" s="155" t="s">
        <v>343</v>
      </c>
      <c r="K233" s="138"/>
      <c r="L233" s="188"/>
      <c r="M233" s="188"/>
      <c r="N233" s="149"/>
      <c r="O233" s="129"/>
      <c r="P233" s="129"/>
      <c r="Q233" s="129"/>
      <c r="R233" s="199"/>
      <c r="S233" s="199"/>
    </row>
    <row r="234" spans="2:19" x14ac:dyDescent="0.2">
      <c r="B234" s="130"/>
      <c r="C234" s="131" t="s">
        <v>33</v>
      </c>
      <c r="D234" s="131"/>
      <c r="E234" s="131"/>
      <c r="F234" s="133"/>
      <c r="G234" s="244"/>
      <c r="H234" s="245"/>
      <c r="I234" s="153"/>
      <c r="J234" s="153"/>
      <c r="K234" s="132"/>
      <c r="L234" s="133"/>
      <c r="M234" s="133"/>
      <c r="N234" s="133"/>
      <c r="O234" s="129"/>
      <c r="P234" s="129"/>
      <c r="Q234" s="129"/>
      <c r="R234" s="199"/>
      <c r="S234" s="199"/>
    </row>
    <row r="235" spans="2:19" x14ac:dyDescent="0.2">
      <c r="B235" s="179">
        <v>1</v>
      </c>
      <c r="C235" s="139" t="s">
        <v>403</v>
      </c>
      <c r="D235" s="139" t="s">
        <v>156</v>
      </c>
      <c r="E235" s="139"/>
      <c r="F235" s="181">
        <v>11</v>
      </c>
      <c r="G235" s="264">
        <v>1</v>
      </c>
      <c r="H235" s="265" t="s">
        <v>1187</v>
      </c>
      <c r="I235" s="155" t="s">
        <v>631</v>
      </c>
      <c r="J235" s="181" t="s">
        <v>193</v>
      </c>
      <c r="K235" s="139"/>
      <c r="L235" s="181">
        <v>1</v>
      </c>
      <c r="M235" s="181">
        <v>1</v>
      </c>
      <c r="N235" s="128">
        <f t="shared" si="16"/>
        <v>0</v>
      </c>
      <c r="O235" s="129"/>
      <c r="P235" s="129"/>
      <c r="Q235" s="129"/>
      <c r="R235" s="199"/>
      <c r="S235" s="199"/>
    </row>
    <row r="236" spans="2:19" x14ac:dyDescent="0.2">
      <c r="B236" s="179">
        <v>2</v>
      </c>
      <c r="C236" s="139" t="s">
        <v>404</v>
      </c>
      <c r="D236" s="139" t="s">
        <v>156</v>
      </c>
      <c r="E236" s="139"/>
      <c r="F236" s="181">
        <v>9</v>
      </c>
      <c r="G236" s="264">
        <v>1</v>
      </c>
      <c r="H236" s="265" t="s">
        <v>1185</v>
      </c>
      <c r="I236" s="200" t="s">
        <v>632</v>
      </c>
      <c r="J236" s="181" t="s">
        <v>190</v>
      </c>
      <c r="K236" s="139"/>
      <c r="L236" s="181">
        <v>6</v>
      </c>
      <c r="M236" s="181">
        <v>6</v>
      </c>
      <c r="N236" s="128">
        <f t="shared" si="16"/>
        <v>0</v>
      </c>
      <c r="O236" s="129"/>
      <c r="P236" s="129"/>
      <c r="Q236" s="129"/>
      <c r="R236" s="199"/>
      <c r="S236" s="199"/>
    </row>
    <row r="237" spans="2:19" x14ac:dyDescent="0.2">
      <c r="B237" s="179"/>
      <c r="C237" s="139" t="s">
        <v>404</v>
      </c>
      <c r="D237" s="139" t="s">
        <v>156</v>
      </c>
      <c r="E237" s="139"/>
      <c r="F237" s="181">
        <v>9</v>
      </c>
      <c r="G237" s="264">
        <v>2</v>
      </c>
      <c r="H237" s="265" t="s">
        <v>1186</v>
      </c>
      <c r="I237" s="155" t="s">
        <v>633</v>
      </c>
      <c r="J237" s="181" t="s">
        <v>181</v>
      </c>
      <c r="K237" s="139"/>
      <c r="L237" s="148"/>
      <c r="M237" s="148"/>
      <c r="N237" s="149"/>
      <c r="O237" s="129"/>
      <c r="P237" s="129"/>
      <c r="Q237" s="129"/>
      <c r="R237" s="199"/>
      <c r="S237" s="199"/>
    </row>
    <row r="238" spans="2:19" x14ac:dyDescent="0.2">
      <c r="B238" s="179"/>
      <c r="C238" s="139" t="s">
        <v>404</v>
      </c>
      <c r="D238" s="139" t="s">
        <v>156</v>
      </c>
      <c r="E238" s="139"/>
      <c r="F238" s="181">
        <v>9</v>
      </c>
      <c r="G238" s="264">
        <v>3</v>
      </c>
      <c r="H238" s="265" t="s">
        <v>1294</v>
      </c>
      <c r="I238" s="155" t="s">
        <v>634</v>
      </c>
      <c r="J238" s="181" t="s">
        <v>184</v>
      </c>
      <c r="K238" s="139"/>
      <c r="L238" s="148"/>
      <c r="M238" s="148"/>
      <c r="N238" s="149"/>
      <c r="O238" s="129"/>
      <c r="P238" s="129"/>
      <c r="Q238" s="129"/>
      <c r="R238" s="199"/>
      <c r="S238" s="199"/>
    </row>
    <row r="239" spans="2:19" x14ac:dyDescent="0.2">
      <c r="B239" s="179"/>
      <c r="C239" s="139" t="s">
        <v>404</v>
      </c>
      <c r="D239" s="139" t="s">
        <v>156</v>
      </c>
      <c r="E239" s="139"/>
      <c r="F239" s="181">
        <v>9</v>
      </c>
      <c r="G239" s="264">
        <v>4</v>
      </c>
      <c r="H239" s="265" t="s">
        <v>1194</v>
      </c>
      <c r="I239" s="155" t="s">
        <v>635</v>
      </c>
      <c r="J239" s="181" t="s">
        <v>184</v>
      </c>
      <c r="K239" s="139"/>
      <c r="L239" s="148"/>
      <c r="M239" s="148"/>
      <c r="N239" s="149"/>
      <c r="O239" s="129"/>
      <c r="P239" s="129"/>
      <c r="Q239" s="129"/>
      <c r="R239" s="199"/>
      <c r="S239" s="199"/>
    </row>
    <row r="240" spans="2:19" x14ac:dyDescent="0.2">
      <c r="B240" s="179"/>
      <c r="C240" s="139" t="s">
        <v>404</v>
      </c>
      <c r="D240" s="139" t="s">
        <v>156</v>
      </c>
      <c r="E240" s="139"/>
      <c r="F240" s="181">
        <v>9</v>
      </c>
      <c r="G240" s="264">
        <v>5</v>
      </c>
      <c r="H240" s="265" t="s">
        <v>1197</v>
      </c>
      <c r="I240" s="155" t="s">
        <v>636</v>
      </c>
      <c r="J240" s="181" t="s">
        <v>187</v>
      </c>
      <c r="K240" s="139"/>
      <c r="L240" s="148"/>
      <c r="M240" s="148"/>
      <c r="N240" s="149"/>
      <c r="O240" s="129"/>
      <c r="P240" s="129"/>
      <c r="Q240" s="129"/>
      <c r="R240" s="199"/>
      <c r="S240" s="199"/>
    </row>
    <row r="241" spans="1:19" x14ac:dyDescent="0.2">
      <c r="B241" s="179"/>
      <c r="C241" s="139" t="s">
        <v>404</v>
      </c>
      <c r="D241" s="139" t="s">
        <v>156</v>
      </c>
      <c r="E241" s="139"/>
      <c r="F241" s="181">
        <v>9</v>
      </c>
      <c r="G241" s="264">
        <v>6</v>
      </c>
      <c r="H241" s="265" t="s">
        <v>1193</v>
      </c>
      <c r="I241" s="155" t="s">
        <v>789</v>
      </c>
      <c r="J241" s="181" t="s">
        <v>184</v>
      </c>
      <c r="K241" s="139"/>
      <c r="L241" s="148"/>
      <c r="M241" s="148"/>
      <c r="N241" s="149"/>
      <c r="O241" s="129"/>
      <c r="P241" s="129"/>
      <c r="Q241" s="129"/>
      <c r="R241" s="199"/>
      <c r="S241" s="199"/>
    </row>
    <row r="242" spans="1:19" x14ac:dyDescent="0.2">
      <c r="B242" s="179">
        <v>3</v>
      </c>
      <c r="C242" s="139" t="s">
        <v>405</v>
      </c>
      <c r="D242" s="139" t="s">
        <v>156</v>
      </c>
      <c r="E242" s="139"/>
      <c r="F242" s="181">
        <v>8</v>
      </c>
      <c r="G242" s="264">
        <v>1</v>
      </c>
      <c r="H242" s="265" t="s">
        <v>1201</v>
      </c>
      <c r="I242" s="155" t="s">
        <v>637</v>
      </c>
      <c r="J242" s="181" t="s">
        <v>350</v>
      </c>
      <c r="K242" s="139"/>
      <c r="L242" s="181">
        <v>6</v>
      </c>
      <c r="M242" s="181">
        <v>8</v>
      </c>
      <c r="N242" s="128">
        <f t="shared" si="16"/>
        <v>-2</v>
      </c>
      <c r="O242" s="129"/>
      <c r="P242" s="129"/>
      <c r="Q242" s="129"/>
      <c r="R242" s="199"/>
      <c r="S242" s="199"/>
    </row>
    <row r="243" spans="1:19" x14ac:dyDescent="0.2">
      <c r="B243" s="179"/>
      <c r="C243" s="139" t="s">
        <v>405</v>
      </c>
      <c r="D243" s="139" t="s">
        <v>156</v>
      </c>
      <c r="E243" s="139"/>
      <c r="F243" s="181">
        <v>8</v>
      </c>
      <c r="G243" s="264">
        <v>2</v>
      </c>
      <c r="H243" s="265" t="s">
        <v>1200</v>
      </c>
      <c r="I243" s="155" t="s">
        <v>638</v>
      </c>
      <c r="J243" s="181" t="s">
        <v>350</v>
      </c>
      <c r="K243" s="139"/>
      <c r="L243" s="148"/>
      <c r="M243" s="148"/>
      <c r="N243" s="149"/>
      <c r="O243" s="129"/>
      <c r="P243" s="129"/>
      <c r="Q243" s="129"/>
      <c r="R243" s="199"/>
      <c r="S243" s="199"/>
    </row>
    <row r="244" spans="1:19" x14ac:dyDescent="0.2">
      <c r="B244" s="179"/>
      <c r="C244" s="139" t="s">
        <v>405</v>
      </c>
      <c r="D244" s="139" t="s">
        <v>156</v>
      </c>
      <c r="E244" s="139"/>
      <c r="F244" s="181">
        <v>8</v>
      </c>
      <c r="G244" s="264">
        <v>3</v>
      </c>
      <c r="H244" s="265" t="s">
        <v>1195</v>
      </c>
      <c r="I244" s="155" t="s">
        <v>639</v>
      </c>
      <c r="J244" s="181" t="s">
        <v>187</v>
      </c>
      <c r="K244" s="139"/>
      <c r="L244" s="148"/>
      <c r="M244" s="148"/>
      <c r="N244" s="149"/>
      <c r="O244" s="129"/>
      <c r="P244" s="129"/>
      <c r="Q244" s="129"/>
      <c r="R244" s="199"/>
      <c r="S244" s="199"/>
    </row>
    <row r="245" spans="1:19" x14ac:dyDescent="0.2">
      <c r="B245" s="179"/>
      <c r="C245" s="139" t="s">
        <v>405</v>
      </c>
      <c r="D245" s="139" t="s">
        <v>156</v>
      </c>
      <c r="E245" s="139"/>
      <c r="F245" s="181">
        <v>8</v>
      </c>
      <c r="G245" s="264">
        <v>4</v>
      </c>
      <c r="H245" s="265" t="s">
        <v>1295</v>
      </c>
      <c r="I245" s="155" t="s">
        <v>640</v>
      </c>
      <c r="J245" s="181" t="s">
        <v>350</v>
      </c>
      <c r="K245" s="139"/>
      <c r="L245" s="148"/>
      <c r="M245" s="148"/>
      <c r="N245" s="149"/>
      <c r="O245" s="129"/>
      <c r="P245" s="129"/>
      <c r="Q245" s="129"/>
      <c r="R245" s="199"/>
      <c r="S245" s="199"/>
    </row>
    <row r="246" spans="1:19" x14ac:dyDescent="0.2">
      <c r="B246" s="179"/>
      <c r="C246" s="139" t="s">
        <v>405</v>
      </c>
      <c r="D246" s="139" t="s">
        <v>156</v>
      </c>
      <c r="E246" s="139"/>
      <c r="F246" s="181">
        <v>8</v>
      </c>
      <c r="G246" s="264">
        <v>5</v>
      </c>
      <c r="H246" s="265" t="s">
        <v>1198</v>
      </c>
      <c r="I246" s="155" t="s">
        <v>641</v>
      </c>
      <c r="J246" s="181" t="s">
        <v>350</v>
      </c>
      <c r="K246" s="139"/>
      <c r="L246" s="148"/>
      <c r="M246" s="148"/>
      <c r="N246" s="149"/>
      <c r="O246" s="129"/>
      <c r="P246" s="129"/>
      <c r="Q246" s="129"/>
      <c r="R246" s="199"/>
      <c r="S246" s="199"/>
    </row>
    <row r="247" spans="1:19" x14ac:dyDescent="0.2">
      <c r="B247" s="179"/>
      <c r="C247" s="139" t="s">
        <v>405</v>
      </c>
      <c r="D247" s="139" t="s">
        <v>156</v>
      </c>
      <c r="E247" s="139"/>
      <c r="F247" s="181">
        <v>8</v>
      </c>
      <c r="G247" s="264">
        <v>6</v>
      </c>
      <c r="H247" s="265" t="s">
        <v>1296</v>
      </c>
      <c r="I247" s="155" t="s">
        <v>642</v>
      </c>
      <c r="J247" s="181" t="s">
        <v>350</v>
      </c>
      <c r="K247" s="139"/>
      <c r="L247" s="148"/>
      <c r="M247" s="148"/>
      <c r="N247" s="149"/>
      <c r="O247" s="129"/>
      <c r="P247" s="129"/>
      <c r="Q247" s="129"/>
      <c r="R247" s="199"/>
      <c r="S247" s="199"/>
    </row>
    <row r="248" spans="1:19" x14ac:dyDescent="0.2">
      <c r="B248" s="179">
        <v>4</v>
      </c>
      <c r="C248" s="139" t="s">
        <v>406</v>
      </c>
      <c r="D248" s="139" t="s">
        <v>156</v>
      </c>
      <c r="E248" s="139"/>
      <c r="F248" s="181">
        <v>8</v>
      </c>
      <c r="G248" s="264">
        <v>1</v>
      </c>
      <c r="H248" s="265" t="s">
        <v>1191</v>
      </c>
      <c r="I248" s="155" t="s">
        <v>643</v>
      </c>
      <c r="J248" s="181" t="s">
        <v>190</v>
      </c>
      <c r="K248" s="139"/>
      <c r="L248" s="181">
        <v>4</v>
      </c>
      <c r="M248" s="181">
        <v>4</v>
      </c>
      <c r="N248" s="128">
        <f t="shared" si="16"/>
        <v>0</v>
      </c>
      <c r="O248" s="129"/>
      <c r="P248" s="129"/>
      <c r="Q248" s="129"/>
      <c r="R248" s="199"/>
      <c r="S248" s="199"/>
    </row>
    <row r="249" spans="1:19" x14ac:dyDescent="0.2">
      <c r="B249" s="179"/>
      <c r="C249" s="139" t="s">
        <v>406</v>
      </c>
      <c r="D249" s="139" t="s">
        <v>156</v>
      </c>
      <c r="E249" s="139"/>
      <c r="F249" s="181">
        <v>8</v>
      </c>
      <c r="G249" s="264">
        <v>2</v>
      </c>
      <c r="H249" s="265" t="s">
        <v>1190</v>
      </c>
      <c r="I249" s="155" t="s">
        <v>644</v>
      </c>
      <c r="J249" s="181" t="s">
        <v>190</v>
      </c>
      <c r="K249" s="139"/>
      <c r="L249" s="148"/>
      <c r="M249" s="148"/>
      <c r="N249" s="149"/>
      <c r="O249" s="129"/>
      <c r="P249" s="129"/>
      <c r="Q249" s="129"/>
      <c r="R249" s="199"/>
      <c r="S249" s="199"/>
    </row>
    <row r="250" spans="1:19" x14ac:dyDescent="0.2">
      <c r="B250" s="179"/>
      <c r="C250" s="139" t="s">
        <v>406</v>
      </c>
      <c r="D250" s="139" t="s">
        <v>156</v>
      </c>
      <c r="E250" s="139"/>
      <c r="F250" s="181">
        <v>8</v>
      </c>
      <c r="G250" s="264">
        <v>3</v>
      </c>
      <c r="H250" s="265" t="s">
        <v>1189</v>
      </c>
      <c r="I250" s="155" t="s">
        <v>645</v>
      </c>
      <c r="J250" s="181" t="s">
        <v>190</v>
      </c>
      <c r="K250" s="139"/>
      <c r="L250" s="148"/>
      <c r="M250" s="148"/>
      <c r="N250" s="149"/>
      <c r="O250" s="129"/>
      <c r="P250" s="129"/>
      <c r="Q250" s="129"/>
      <c r="R250" s="199"/>
      <c r="S250" s="199"/>
    </row>
    <row r="251" spans="1:19" x14ac:dyDescent="0.2">
      <c r="B251" s="179"/>
      <c r="C251" s="139" t="s">
        <v>406</v>
      </c>
      <c r="D251" s="139" t="s">
        <v>156</v>
      </c>
      <c r="E251" s="139"/>
      <c r="F251" s="181">
        <v>8</v>
      </c>
      <c r="G251" s="264">
        <v>4</v>
      </c>
      <c r="H251" s="265" t="s">
        <v>1188</v>
      </c>
      <c r="I251" s="155" t="s">
        <v>646</v>
      </c>
      <c r="J251" s="181" t="s">
        <v>190</v>
      </c>
      <c r="K251" s="139"/>
      <c r="L251" s="148"/>
      <c r="M251" s="148"/>
      <c r="N251" s="149"/>
      <c r="O251" s="129"/>
      <c r="P251" s="129"/>
      <c r="Q251" s="129"/>
      <c r="R251" s="199"/>
      <c r="S251" s="199"/>
    </row>
    <row r="252" spans="1:19" x14ac:dyDescent="0.2">
      <c r="B252" s="179">
        <v>5</v>
      </c>
      <c r="C252" s="139" t="s">
        <v>407</v>
      </c>
      <c r="D252" s="139" t="s">
        <v>156</v>
      </c>
      <c r="E252" s="139"/>
      <c r="F252" s="181">
        <v>7</v>
      </c>
      <c r="G252" s="264">
        <v>1</v>
      </c>
      <c r="H252" s="265" t="s">
        <v>1199</v>
      </c>
      <c r="I252" s="155" t="s">
        <v>647</v>
      </c>
      <c r="J252" s="181" t="s">
        <v>350</v>
      </c>
      <c r="K252" s="139"/>
      <c r="L252" s="181">
        <v>4</v>
      </c>
      <c r="M252" s="181">
        <v>4</v>
      </c>
      <c r="N252" s="128">
        <f t="shared" si="16"/>
        <v>0</v>
      </c>
      <c r="O252" s="129"/>
      <c r="P252" s="129"/>
      <c r="Q252" s="129"/>
      <c r="R252" s="199"/>
      <c r="S252" s="199"/>
    </row>
    <row r="253" spans="1:19" x14ac:dyDescent="0.2">
      <c r="B253" s="179"/>
      <c r="C253" s="139" t="s">
        <v>407</v>
      </c>
      <c r="D253" s="139" t="s">
        <v>156</v>
      </c>
      <c r="E253" s="139"/>
      <c r="F253" s="181">
        <v>7</v>
      </c>
      <c r="G253" s="264">
        <v>2</v>
      </c>
      <c r="H253" s="265" t="s">
        <v>1297</v>
      </c>
      <c r="I253" s="155" t="s">
        <v>648</v>
      </c>
      <c r="J253" s="181" t="s">
        <v>184</v>
      </c>
      <c r="K253" s="139"/>
      <c r="L253" s="148"/>
      <c r="M253" s="148"/>
      <c r="N253" s="149"/>
      <c r="O253" s="129"/>
      <c r="P253" s="129"/>
      <c r="Q253" s="129"/>
      <c r="R253" s="199"/>
      <c r="S253" s="199"/>
    </row>
    <row r="254" spans="1:19" x14ac:dyDescent="0.2">
      <c r="B254" s="179"/>
      <c r="C254" s="139" t="s">
        <v>407</v>
      </c>
      <c r="D254" s="139" t="s">
        <v>156</v>
      </c>
      <c r="E254" s="139"/>
      <c r="F254" s="181">
        <v>7</v>
      </c>
      <c r="G254" s="264">
        <v>3</v>
      </c>
      <c r="H254" s="265" t="s">
        <v>1192</v>
      </c>
      <c r="I254" s="155" t="s">
        <v>649</v>
      </c>
      <c r="J254" s="181" t="s">
        <v>184</v>
      </c>
      <c r="K254" s="139"/>
      <c r="L254" s="148"/>
      <c r="M254" s="148"/>
      <c r="N254" s="149"/>
      <c r="O254" s="129"/>
      <c r="P254" s="129"/>
      <c r="Q254" s="129"/>
      <c r="R254" s="199"/>
      <c r="S254" s="199"/>
    </row>
    <row r="255" spans="1:19" s="151" customFormat="1" x14ac:dyDescent="0.2">
      <c r="A255" s="120"/>
      <c r="B255" s="179"/>
      <c r="C255" s="139" t="s">
        <v>407</v>
      </c>
      <c r="D255" s="139" t="s">
        <v>156</v>
      </c>
      <c r="E255" s="139"/>
      <c r="F255" s="181">
        <v>7</v>
      </c>
      <c r="G255" s="264">
        <v>4</v>
      </c>
      <c r="H255" s="265" t="s">
        <v>1196</v>
      </c>
      <c r="I255" s="155" t="s">
        <v>650</v>
      </c>
      <c r="J255" s="181" t="s">
        <v>187</v>
      </c>
      <c r="K255" s="139"/>
      <c r="L255" s="148"/>
      <c r="M255" s="148"/>
      <c r="N255" s="149"/>
      <c r="O255" s="129"/>
      <c r="P255" s="129"/>
      <c r="Q255" s="129"/>
      <c r="R255" s="150"/>
    </row>
    <row r="256" spans="1:19" x14ac:dyDescent="0.2">
      <c r="B256" s="179">
        <v>6</v>
      </c>
      <c r="C256" s="139" t="s">
        <v>408</v>
      </c>
      <c r="D256" s="139" t="s">
        <v>156</v>
      </c>
      <c r="E256" s="139"/>
      <c r="F256" s="181">
        <v>6</v>
      </c>
      <c r="G256" s="264"/>
      <c r="H256" s="265"/>
      <c r="I256" s="181"/>
      <c r="J256" s="181"/>
      <c r="K256" s="139"/>
      <c r="L256" s="181">
        <v>0</v>
      </c>
      <c r="M256" s="181">
        <v>3</v>
      </c>
      <c r="N256" s="128">
        <f t="shared" si="16"/>
        <v>-3</v>
      </c>
      <c r="O256" s="129"/>
      <c r="P256" s="129"/>
      <c r="Q256" s="129"/>
    </row>
    <row r="257" spans="1:19" x14ac:dyDescent="0.2">
      <c r="B257" s="146"/>
      <c r="C257" s="208" t="s">
        <v>1352</v>
      </c>
      <c r="D257" s="209"/>
      <c r="E257" s="209"/>
      <c r="F257" s="209"/>
      <c r="G257" s="240"/>
      <c r="H257" s="241"/>
      <c r="I257" s="210"/>
      <c r="J257" s="210"/>
      <c r="K257" s="210"/>
      <c r="L257" s="210"/>
      <c r="M257" s="210"/>
      <c r="N257" s="210"/>
      <c r="O257" s="129"/>
      <c r="P257" s="129"/>
      <c r="Q257" s="129"/>
      <c r="R257" s="129"/>
    </row>
    <row r="258" spans="1:19" x14ac:dyDescent="0.2">
      <c r="B258" s="215"/>
      <c r="C258" s="216" t="s">
        <v>1353</v>
      </c>
      <c r="D258" s="216" t="s">
        <v>1352</v>
      </c>
      <c r="E258" s="216"/>
      <c r="F258" s="209"/>
      <c r="G258" s="240"/>
      <c r="H258" s="266"/>
      <c r="I258" s="221"/>
      <c r="J258" s="221"/>
      <c r="K258" s="217"/>
      <c r="L258" s="209"/>
      <c r="M258" s="209"/>
      <c r="N258" s="218"/>
      <c r="O258" s="129"/>
      <c r="P258" s="129"/>
      <c r="Q258" s="129"/>
      <c r="R258" s="129"/>
    </row>
    <row r="259" spans="1:19" x14ac:dyDescent="0.2">
      <c r="B259" s="130"/>
      <c r="C259" s="131" t="s">
        <v>78</v>
      </c>
      <c r="D259" s="131" t="s">
        <v>1352</v>
      </c>
      <c r="E259" s="131" t="s">
        <v>859</v>
      </c>
      <c r="F259" s="133">
        <v>9</v>
      </c>
      <c r="G259" s="244">
        <v>1</v>
      </c>
      <c r="H259" s="267" t="s">
        <v>252</v>
      </c>
      <c r="I259" s="168" t="s">
        <v>253</v>
      </c>
      <c r="J259" s="168" t="s">
        <v>184</v>
      </c>
      <c r="K259" s="132"/>
      <c r="L259" s="133">
        <v>1</v>
      </c>
      <c r="M259" s="133">
        <v>1</v>
      </c>
      <c r="N259" s="128">
        <f t="shared" si="16"/>
        <v>0</v>
      </c>
      <c r="O259" s="129"/>
      <c r="P259" s="129"/>
      <c r="Q259" s="129"/>
      <c r="R259" s="129"/>
    </row>
    <row r="260" spans="1:19" x14ac:dyDescent="0.2">
      <c r="B260" s="135">
        <v>1</v>
      </c>
      <c r="C260" s="136" t="s">
        <v>2</v>
      </c>
      <c r="D260" s="139" t="s">
        <v>1352</v>
      </c>
      <c r="E260" s="139" t="s">
        <v>859</v>
      </c>
      <c r="F260" s="176">
        <v>6</v>
      </c>
      <c r="G260" s="246"/>
      <c r="H260" s="248"/>
      <c r="I260" s="154"/>
      <c r="J260" s="154"/>
      <c r="K260" s="136"/>
      <c r="L260" s="154">
        <v>0</v>
      </c>
      <c r="M260" s="154">
        <v>1</v>
      </c>
      <c r="N260" s="128">
        <f t="shared" si="16"/>
        <v>-1</v>
      </c>
      <c r="O260" s="129"/>
      <c r="P260" s="129"/>
      <c r="Q260" s="129"/>
      <c r="R260" s="129"/>
    </row>
    <row r="261" spans="1:19" x14ac:dyDescent="0.2">
      <c r="B261" s="135">
        <v>2</v>
      </c>
      <c r="C261" s="136" t="s">
        <v>0</v>
      </c>
      <c r="D261" s="139" t="s">
        <v>1352</v>
      </c>
      <c r="E261" s="139" t="s">
        <v>859</v>
      </c>
      <c r="F261" s="176">
        <v>5</v>
      </c>
      <c r="G261" s="246">
        <v>1</v>
      </c>
      <c r="H261" s="248" t="s">
        <v>1202</v>
      </c>
      <c r="I261" s="154" t="s">
        <v>752</v>
      </c>
      <c r="J261" s="154" t="s">
        <v>184</v>
      </c>
      <c r="K261" s="136"/>
      <c r="L261" s="154">
        <v>1</v>
      </c>
      <c r="M261" s="154">
        <v>4</v>
      </c>
      <c r="N261" s="128">
        <f t="shared" si="16"/>
        <v>-3</v>
      </c>
      <c r="O261" s="129"/>
      <c r="P261" s="129"/>
      <c r="Q261" s="129"/>
    </row>
    <row r="262" spans="1:19" x14ac:dyDescent="0.2">
      <c r="B262" s="135">
        <v>3</v>
      </c>
      <c r="C262" s="136" t="s">
        <v>128</v>
      </c>
      <c r="D262" s="139" t="s">
        <v>1352</v>
      </c>
      <c r="E262" s="139" t="s">
        <v>859</v>
      </c>
      <c r="F262" s="176">
        <v>7</v>
      </c>
      <c r="G262" s="246">
        <v>1</v>
      </c>
      <c r="H262" s="248" t="s">
        <v>1204</v>
      </c>
      <c r="I262" s="154" t="s">
        <v>790</v>
      </c>
      <c r="J262" s="154" t="s">
        <v>341</v>
      </c>
      <c r="K262" s="136"/>
      <c r="L262" s="154">
        <v>1</v>
      </c>
      <c r="M262" s="154">
        <v>6</v>
      </c>
      <c r="N262" s="128">
        <f t="shared" si="16"/>
        <v>-5</v>
      </c>
      <c r="O262" s="129"/>
      <c r="P262" s="129"/>
      <c r="Q262" s="129"/>
    </row>
    <row r="263" spans="1:19" x14ac:dyDescent="0.2">
      <c r="B263" s="135">
        <v>4</v>
      </c>
      <c r="C263" s="138" t="s">
        <v>129</v>
      </c>
      <c r="D263" s="139" t="s">
        <v>1352</v>
      </c>
      <c r="E263" s="139" t="s">
        <v>859</v>
      </c>
      <c r="F263" s="177">
        <v>7</v>
      </c>
      <c r="G263" s="257">
        <v>1</v>
      </c>
      <c r="H263" s="248" t="s">
        <v>1298</v>
      </c>
      <c r="I263" s="155" t="s">
        <v>753</v>
      </c>
      <c r="J263" s="155" t="s">
        <v>350</v>
      </c>
      <c r="K263" s="138"/>
      <c r="L263" s="155">
        <v>1</v>
      </c>
      <c r="M263" s="155">
        <v>4</v>
      </c>
      <c r="N263" s="128">
        <f t="shared" si="16"/>
        <v>-3</v>
      </c>
      <c r="O263" s="129"/>
      <c r="P263" s="129"/>
      <c r="Q263" s="129"/>
      <c r="R263" s="129"/>
    </row>
    <row r="264" spans="1:19" s="151" customFormat="1" x14ac:dyDescent="0.2">
      <c r="A264" s="120"/>
      <c r="B264" s="135">
        <v>5</v>
      </c>
      <c r="C264" s="138" t="s">
        <v>35</v>
      </c>
      <c r="D264" s="139" t="s">
        <v>1352</v>
      </c>
      <c r="E264" s="139" t="s">
        <v>859</v>
      </c>
      <c r="F264" s="177">
        <v>6</v>
      </c>
      <c r="G264" s="257">
        <v>1</v>
      </c>
      <c r="H264" s="248" t="s">
        <v>1213</v>
      </c>
      <c r="I264" s="155" t="s">
        <v>1214</v>
      </c>
      <c r="J264" s="155" t="s">
        <v>350</v>
      </c>
      <c r="K264" s="138" t="s">
        <v>1351</v>
      </c>
      <c r="L264" s="155">
        <v>4</v>
      </c>
      <c r="M264" s="155">
        <v>10</v>
      </c>
      <c r="N264" s="128">
        <f t="shared" si="16"/>
        <v>-6</v>
      </c>
      <c r="O264" s="129"/>
      <c r="P264" s="129"/>
      <c r="Q264" s="129"/>
      <c r="R264" s="150"/>
    </row>
    <row r="265" spans="1:19" s="151" customFormat="1" x14ac:dyDescent="0.2">
      <c r="A265" s="120"/>
      <c r="B265" s="135"/>
      <c r="C265" s="138" t="s">
        <v>35</v>
      </c>
      <c r="D265" s="139" t="s">
        <v>1352</v>
      </c>
      <c r="E265" s="139" t="s">
        <v>859</v>
      </c>
      <c r="F265" s="177">
        <v>6</v>
      </c>
      <c r="G265" s="257">
        <v>2</v>
      </c>
      <c r="H265" s="248" t="s">
        <v>1354</v>
      </c>
      <c r="I265" s="155" t="s">
        <v>1215</v>
      </c>
      <c r="J265" s="155" t="s">
        <v>350</v>
      </c>
      <c r="K265" s="211" t="s">
        <v>1351</v>
      </c>
      <c r="L265" s="188"/>
      <c r="M265" s="188"/>
      <c r="N265" s="149"/>
      <c r="O265" s="129"/>
      <c r="P265" s="129"/>
      <c r="Q265" s="129"/>
      <c r="R265" s="150"/>
    </row>
    <row r="266" spans="1:19" s="151" customFormat="1" x14ac:dyDescent="0.2">
      <c r="A266" s="120"/>
      <c r="B266" s="135"/>
      <c r="C266" s="138" t="s">
        <v>35</v>
      </c>
      <c r="D266" s="139" t="s">
        <v>1352</v>
      </c>
      <c r="E266" s="139" t="s">
        <v>859</v>
      </c>
      <c r="F266" s="177">
        <v>6</v>
      </c>
      <c r="G266" s="257">
        <v>3</v>
      </c>
      <c r="H266" s="248" t="s">
        <v>1216</v>
      </c>
      <c r="I266" s="155" t="s">
        <v>1217</v>
      </c>
      <c r="J266" s="155" t="s">
        <v>343</v>
      </c>
      <c r="K266" s="211" t="s">
        <v>1351</v>
      </c>
      <c r="L266" s="188"/>
      <c r="M266" s="188"/>
      <c r="N266" s="149"/>
      <c r="O266" s="129"/>
      <c r="P266" s="129"/>
      <c r="Q266" s="129"/>
      <c r="R266" s="150"/>
    </row>
    <row r="267" spans="1:19" s="151" customFormat="1" x14ac:dyDescent="0.2">
      <c r="A267" s="120"/>
      <c r="B267" s="135"/>
      <c r="C267" s="138" t="s">
        <v>35</v>
      </c>
      <c r="D267" s="139" t="s">
        <v>1352</v>
      </c>
      <c r="E267" s="139" t="s">
        <v>859</v>
      </c>
      <c r="F267" s="177">
        <v>6</v>
      </c>
      <c r="G267" s="257">
        <v>4</v>
      </c>
      <c r="H267" s="248" t="s">
        <v>1224</v>
      </c>
      <c r="I267" s="155" t="s">
        <v>1225</v>
      </c>
      <c r="J267" s="155" t="s">
        <v>350</v>
      </c>
      <c r="K267" s="211" t="s">
        <v>1351</v>
      </c>
      <c r="L267" s="188"/>
      <c r="M267" s="188"/>
      <c r="N267" s="149"/>
      <c r="O267" s="129"/>
      <c r="P267" s="129"/>
      <c r="Q267" s="129"/>
      <c r="R267" s="150"/>
    </row>
    <row r="268" spans="1:19" x14ac:dyDescent="0.2">
      <c r="B268" s="280">
        <v>6</v>
      </c>
      <c r="C268" s="281" t="s">
        <v>17</v>
      </c>
      <c r="D268" s="147" t="s">
        <v>1352</v>
      </c>
      <c r="E268" s="147"/>
      <c r="F268" s="239"/>
      <c r="G268" s="279"/>
      <c r="H268" s="259"/>
      <c r="I268" s="169"/>
      <c r="J268" s="169"/>
      <c r="K268" s="278"/>
      <c r="L268" s="239"/>
      <c r="M268" s="239"/>
      <c r="N268" s="149"/>
      <c r="O268" s="129"/>
      <c r="P268" s="129"/>
      <c r="Q268" s="129"/>
    </row>
    <row r="269" spans="1:19" x14ac:dyDescent="0.2">
      <c r="B269" s="179"/>
      <c r="C269" s="147" t="s">
        <v>1377</v>
      </c>
      <c r="D269" s="147" t="s">
        <v>1352</v>
      </c>
      <c r="E269" s="147"/>
      <c r="F269" s="239">
        <v>9</v>
      </c>
      <c r="G269" s="264"/>
      <c r="H269" s="265"/>
      <c r="I269" s="155"/>
      <c r="J269" s="181"/>
      <c r="K269" s="139"/>
      <c r="L269" s="239">
        <v>0</v>
      </c>
      <c r="M269" s="239">
        <v>1</v>
      </c>
      <c r="N269" s="128">
        <f t="shared" ref="N269:N273" si="17">L269-M269</f>
        <v>-1</v>
      </c>
      <c r="O269" s="129"/>
      <c r="P269" s="129"/>
      <c r="Q269" s="129"/>
      <c r="R269" s="199"/>
      <c r="S269" s="199"/>
    </row>
    <row r="270" spans="1:19" x14ac:dyDescent="0.2">
      <c r="B270" s="179"/>
      <c r="C270" s="147" t="s">
        <v>1376</v>
      </c>
      <c r="D270" s="147" t="s">
        <v>1352</v>
      </c>
      <c r="E270" s="147"/>
      <c r="F270" s="239">
        <v>8</v>
      </c>
      <c r="G270" s="264"/>
      <c r="H270" s="265"/>
      <c r="I270" s="155"/>
      <c r="J270" s="181"/>
      <c r="K270" s="139"/>
      <c r="L270" s="239">
        <v>0</v>
      </c>
      <c r="M270" s="239">
        <v>1</v>
      </c>
      <c r="N270" s="128">
        <f t="shared" si="17"/>
        <v>-1</v>
      </c>
      <c r="O270" s="129"/>
      <c r="P270" s="129"/>
      <c r="Q270" s="129"/>
      <c r="R270" s="199"/>
      <c r="S270" s="199"/>
    </row>
    <row r="271" spans="1:19" x14ac:dyDescent="0.2">
      <c r="B271" s="179"/>
      <c r="C271" s="147" t="s">
        <v>1375</v>
      </c>
      <c r="D271" s="147" t="s">
        <v>1352</v>
      </c>
      <c r="E271" s="147"/>
      <c r="F271" s="239">
        <v>8</v>
      </c>
      <c r="G271" s="264"/>
      <c r="H271" s="265"/>
      <c r="I271" s="155"/>
      <c r="J271" s="181"/>
      <c r="K271" s="139"/>
      <c r="L271" s="239">
        <v>0</v>
      </c>
      <c r="M271" s="239">
        <v>2</v>
      </c>
      <c r="N271" s="128">
        <f t="shared" si="17"/>
        <v>-2</v>
      </c>
      <c r="O271" s="129"/>
      <c r="P271" s="129"/>
      <c r="Q271" s="129"/>
      <c r="R271" s="199"/>
      <c r="S271" s="199"/>
    </row>
    <row r="272" spans="1:19" x14ac:dyDescent="0.2">
      <c r="B272" s="179"/>
      <c r="C272" s="147" t="s">
        <v>1374</v>
      </c>
      <c r="D272" s="147" t="s">
        <v>1352</v>
      </c>
      <c r="E272" s="147"/>
      <c r="F272" s="239">
        <v>7</v>
      </c>
      <c r="G272" s="264"/>
      <c r="H272" s="265"/>
      <c r="I272" s="155"/>
      <c r="J272" s="181"/>
      <c r="K272" s="139"/>
      <c r="L272" s="239">
        <v>0</v>
      </c>
      <c r="M272" s="239">
        <v>4</v>
      </c>
      <c r="N272" s="128">
        <f t="shared" si="17"/>
        <v>-4</v>
      </c>
      <c r="O272" s="129"/>
      <c r="P272" s="129"/>
      <c r="Q272" s="129"/>
      <c r="R272" s="199"/>
      <c r="S272" s="199"/>
    </row>
    <row r="273" spans="1:18" s="151" customFormat="1" x14ac:dyDescent="0.2">
      <c r="A273" s="120"/>
      <c r="B273" s="179"/>
      <c r="C273" s="147" t="s">
        <v>1373</v>
      </c>
      <c r="D273" s="147" t="s">
        <v>1352</v>
      </c>
      <c r="E273" s="147"/>
      <c r="F273" s="239">
        <v>6</v>
      </c>
      <c r="G273" s="264"/>
      <c r="H273" s="265"/>
      <c r="I273" s="155"/>
      <c r="J273" s="181"/>
      <c r="K273" s="139"/>
      <c r="L273" s="239">
        <v>0</v>
      </c>
      <c r="M273" s="239">
        <v>4</v>
      </c>
      <c r="N273" s="128">
        <f t="shared" si="17"/>
        <v>-4</v>
      </c>
      <c r="O273" s="129"/>
      <c r="P273" s="129"/>
      <c r="Q273" s="129"/>
      <c r="R273" s="150"/>
    </row>
    <row r="274" spans="1:18" x14ac:dyDescent="0.2">
      <c r="B274" s="146"/>
      <c r="C274" s="208" t="s">
        <v>1380</v>
      </c>
      <c r="D274" s="209"/>
      <c r="E274" s="209"/>
      <c r="F274" s="209"/>
      <c r="G274" s="240"/>
      <c r="H274" s="241"/>
      <c r="I274" s="210"/>
      <c r="J274" s="210"/>
      <c r="K274" s="210"/>
      <c r="L274" s="210"/>
      <c r="M274" s="210"/>
      <c r="N274" s="210"/>
      <c r="O274" s="129"/>
      <c r="P274" s="129"/>
      <c r="Q274" s="129"/>
      <c r="R274" s="129"/>
    </row>
    <row r="275" spans="1:18" x14ac:dyDescent="0.2">
      <c r="B275" s="215"/>
      <c r="C275" s="216" t="s">
        <v>1381</v>
      </c>
      <c r="D275" s="216" t="s">
        <v>1380</v>
      </c>
      <c r="E275" s="216"/>
      <c r="F275" s="209"/>
      <c r="G275" s="240"/>
      <c r="H275" s="263"/>
      <c r="I275" s="210"/>
      <c r="J275" s="210"/>
      <c r="K275" s="217"/>
      <c r="L275" s="209"/>
      <c r="M275" s="209"/>
      <c r="N275" s="218"/>
      <c r="O275" s="129"/>
      <c r="P275" s="129"/>
      <c r="Q275" s="129"/>
      <c r="R275" s="129"/>
    </row>
    <row r="276" spans="1:18" s="151" customFormat="1" x14ac:dyDescent="0.2">
      <c r="A276" s="120"/>
      <c r="B276" s="130"/>
      <c r="C276" s="131" t="s">
        <v>78</v>
      </c>
      <c r="D276" s="131" t="s">
        <v>1380</v>
      </c>
      <c r="E276" s="131" t="s">
        <v>859</v>
      </c>
      <c r="F276" s="133">
        <v>8</v>
      </c>
      <c r="G276" s="244">
        <v>1</v>
      </c>
      <c r="H276" s="245" t="s">
        <v>254</v>
      </c>
      <c r="I276" s="153" t="s">
        <v>255</v>
      </c>
      <c r="J276" s="153" t="s">
        <v>190</v>
      </c>
      <c r="K276" s="132"/>
      <c r="L276" s="133">
        <v>1</v>
      </c>
      <c r="M276" s="133">
        <v>1</v>
      </c>
      <c r="N276" s="128">
        <f t="shared" si="16"/>
        <v>0</v>
      </c>
      <c r="O276" s="129"/>
      <c r="P276" s="129"/>
      <c r="Q276" s="129"/>
      <c r="R276" s="150"/>
    </row>
    <row r="277" spans="1:18" x14ac:dyDescent="0.2">
      <c r="B277" s="135">
        <v>1</v>
      </c>
      <c r="C277" s="136" t="s">
        <v>0</v>
      </c>
      <c r="D277" s="139" t="s">
        <v>1380</v>
      </c>
      <c r="E277" s="139" t="s">
        <v>859</v>
      </c>
      <c r="F277" s="176">
        <v>5</v>
      </c>
      <c r="G277" s="246">
        <v>1</v>
      </c>
      <c r="H277" s="248" t="s">
        <v>1211</v>
      </c>
      <c r="I277" s="154" t="s">
        <v>479</v>
      </c>
      <c r="J277" s="154" t="s">
        <v>350</v>
      </c>
      <c r="K277" s="136"/>
      <c r="L277" s="154">
        <v>1</v>
      </c>
      <c r="M277" s="154">
        <v>2</v>
      </c>
      <c r="N277" s="128">
        <f t="shared" si="16"/>
        <v>-1</v>
      </c>
      <c r="O277" s="129"/>
      <c r="P277" s="129"/>
      <c r="Q277" s="129"/>
    </row>
    <row r="278" spans="1:18" x14ac:dyDescent="0.2">
      <c r="B278" s="146"/>
      <c r="C278" s="208" t="s">
        <v>1382</v>
      </c>
      <c r="D278" s="209"/>
      <c r="E278" s="209"/>
      <c r="F278" s="210"/>
      <c r="G278" s="268"/>
      <c r="H278" s="241"/>
      <c r="I278" s="210"/>
      <c r="J278" s="210"/>
      <c r="K278" s="210"/>
      <c r="L278" s="210"/>
      <c r="M278" s="210"/>
      <c r="N278" s="210"/>
      <c r="O278" s="129"/>
      <c r="P278" s="129"/>
      <c r="Q278" s="129"/>
      <c r="R278" s="129"/>
    </row>
    <row r="279" spans="1:18" x14ac:dyDescent="0.2">
      <c r="B279" s="215"/>
      <c r="C279" s="216" t="s">
        <v>1383</v>
      </c>
      <c r="D279" s="216" t="s">
        <v>1382</v>
      </c>
      <c r="E279" s="216"/>
      <c r="F279" s="209"/>
      <c r="G279" s="240"/>
      <c r="H279" s="263"/>
      <c r="I279" s="210"/>
      <c r="J279" s="210"/>
      <c r="K279" s="217"/>
      <c r="L279" s="209"/>
      <c r="M279" s="209"/>
      <c r="N279" s="218"/>
      <c r="O279" s="129"/>
      <c r="P279" s="129"/>
      <c r="Q279" s="129"/>
      <c r="R279" s="129"/>
    </row>
    <row r="280" spans="1:18" x14ac:dyDescent="0.2">
      <c r="B280" s="130"/>
      <c r="C280" s="131" t="s">
        <v>78</v>
      </c>
      <c r="D280" s="131" t="s">
        <v>1382</v>
      </c>
      <c r="E280" s="131" t="s">
        <v>859</v>
      </c>
      <c r="F280" s="133">
        <v>8</v>
      </c>
      <c r="G280" s="244">
        <v>1</v>
      </c>
      <c r="H280" s="245" t="s">
        <v>256</v>
      </c>
      <c r="I280" s="153" t="s">
        <v>257</v>
      </c>
      <c r="J280" s="153" t="s">
        <v>184</v>
      </c>
      <c r="K280" s="132"/>
      <c r="L280" s="133">
        <v>1</v>
      </c>
      <c r="M280" s="133">
        <v>1</v>
      </c>
      <c r="N280" s="128">
        <f t="shared" si="16"/>
        <v>0</v>
      </c>
      <c r="O280" s="129"/>
      <c r="P280" s="129"/>
      <c r="Q280" s="129"/>
      <c r="R280" s="129"/>
    </row>
    <row r="281" spans="1:18" s="151" customFormat="1" x14ac:dyDescent="0.2">
      <c r="A281" s="120"/>
      <c r="B281" s="135">
        <v>1</v>
      </c>
      <c r="C281" s="136" t="s">
        <v>130</v>
      </c>
      <c r="D281" s="139" t="s">
        <v>1382</v>
      </c>
      <c r="E281" s="139" t="s">
        <v>859</v>
      </c>
      <c r="F281" s="176">
        <v>5</v>
      </c>
      <c r="G281" s="246">
        <v>1</v>
      </c>
      <c r="H281" s="248" t="s">
        <v>1299</v>
      </c>
      <c r="I281" s="154" t="s">
        <v>400</v>
      </c>
      <c r="J281" s="154" t="s">
        <v>190</v>
      </c>
      <c r="K281" s="136"/>
      <c r="L281" s="154">
        <v>1</v>
      </c>
      <c r="M281" s="154">
        <v>1</v>
      </c>
      <c r="N281" s="128">
        <f t="shared" si="16"/>
        <v>0</v>
      </c>
      <c r="O281" s="129"/>
      <c r="P281" s="129"/>
      <c r="Q281" s="129"/>
      <c r="R281" s="150"/>
    </row>
    <row r="282" spans="1:18" x14ac:dyDescent="0.2">
      <c r="B282" s="135">
        <v>2</v>
      </c>
      <c r="C282" s="136" t="s">
        <v>0</v>
      </c>
      <c r="D282" s="139" t="s">
        <v>1382</v>
      </c>
      <c r="E282" s="139" t="s">
        <v>859</v>
      </c>
      <c r="F282" s="176">
        <v>5</v>
      </c>
      <c r="G282" s="246">
        <v>1</v>
      </c>
      <c r="H282" s="248" t="s">
        <v>1206</v>
      </c>
      <c r="I282" s="154" t="s">
        <v>401</v>
      </c>
      <c r="J282" s="154" t="s">
        <v>187</v>
      </c>
      <c r="K282" s="136"/>
      <c r="L282" s="154">
        <v>1</v>
      </c>
      <c r="M282" s="154">
        <v>1</v>
      </c>
      <c r="N282" s="128">
        <f t="shared" si="16"/>
        <v>0</v>
      </c>
      <c r="O282" s="129"/>
      <c r="P282" s="129"/>
      <c r="Q282" s="129"/>
    </row>
    <row r="283" spans="1:18" x14ac:dyDescent="0.2">
      <c r="B283" s="146"/>
      <c r="C283" s="208" t="s">
        <v>157</v>
      </c>
      <c r="D283" s="209"/>
      <c r="E283" s="209"/>
      <c r="F283" s="209"/>
      <c r="G283" s="240"/>
      <c r="H283" s="241"/>
      <c r="I283" s="210"/>
      <c r="J283" s="210"/>
      <c r="K283" s="210"/>
      <c r="L283" s="210"/>
      <c r="M283" s="210"/>
      <c r="N283" s="210"/>
      <c r="O283" s="129"/>
      <c r="P283" s="129"/>
      <c r="Q283" s="129"/>
      <c r="R283" s="129"/>
    </row>
    <row r="284" spans="1:18" x14ac:dyDescent="0.2">
      <c r="B284" s="215"/>
      <c r="C284" s="216" t="s">
        <v>73</v>
      </c>
      <c r="D284" s="216" t="s">
        <v>157</v>
      </c>
      <c r="E284" s="216"/>
      <c r="F284" s="209"/>
      <c r="G284" s="240"/>
      <c r="H284" s="263"/>
      <c r="I284" s="210"/>
      <c r="J284" s="210"/>
      <c r="K284" s="217"/>
      <c r="L284" s="209"/>
      <c r="M284" s="209"/>
      <c r="N284" s="218"/>
      <c r="O284" s="129"/>
      <c r="P284" s="129"/>
      <c r="Q284" s="129"/>
      <c r="R284" s="129"/>
    </row>
    <row r="285" spans="1:18" x14ac:dyDescent="0.2">
      <c r="B285" s="130"/>
      <c r="C285" s="131" t="s">
        <v>78</v>
      </c>
      <c r="D285" s="131" t="s">
        <v>157</v>
      </c>
      <c r="E285" s="131" t="s">
        <v>859</v>
      </c>
      <c r="F285" s="133">
        <v>8</v>
      </c>
      <c r="G285" s="244">
        <v>1</v>
      </c>
      <c r="H285" s="245" t="s">
        <v>258</v>
      </c>
      <c r="I285" s="153" t="s">
        <v>259</v>
      </c>
      <c r="J285" s="153" t="s">
        <v>184</v>
      </c>
      <c r="K285" s="132"/>
      <c r="L285" s="133">
        <v>1</v>
      </c>
      <c r="M285" s="133">
        <v>1</v>
      </c>
      <c r="N285" s="128">
        <f t="shared" si="16"/>
        <v>0</v>
      </c>
      <c r="O285" s="129"/>
      <c r="P285" s="129"/>
      <c r="Q285" s="129"/>
      <c r="R285" s="129"/>
    </row>
    <row r="286" spans="1:18" x14ac:dyDescent="0.2">
      <c r="B286" s="135">
        <v>1</v>
      </c>
      <c r="C286" s="136" t="s">
        <v>41</v>
      </c>
      <c r="D286" s="139" t="s">
        <v>157</v>
      </c>
      <c r="E286" s="139" t="s">
        <v>859</v>
      </c>
      <c r="F286" s="176">
        <v>5</v>
      </c>
      <c r="G286" s="246">
        <v>1</v>
      </c>
      <c r="H286" s="248" t="s">
        <v>1209</v>
      </c>
      <c r="I286" s="154" t="s">
        <v>756</v>
      </c>
      <c r="J286" s="154" t="s">
        <v>343</v>
      </c>
      <c r="K286" s="136"/>
      <c r="L286" s="154">
        <v>2</v>
      </c>
      <c r="M286" s="154">
        <v>2</v>
      </c>
      <c r="N286" s="128">
        <f t="shared" si="16"/>
        <v>0</v>
      </c>
      <c r="O286" s="129"/>
      <c r="P286" s="129"/>
      <c r="Q286" s="129"/>
      <c r="R286" s="129"/>
    </row>
    <row r="287" spans="1:18" x14ac:dyDescent="0.2">
      <c r="B287" s="135"/>
      <c r="C287" s="136" t="s">
        <v>41</v>
      </c>
      <c r="D287" s="139" t="s">
        <v>157</v>
      </c>
      <c r="E287" s="139" t="s">
        <v>859</v>
      </c>
      <c r="F287" s="176">
        <v>5</v>
      </c>
      <c r="G287" s="246">
        <v>2</v>
      </c>
      <c r="H287" s="248" t="s">
        <v>1210</v>
      </c>
      <c r="I287" s="154" t="s">
        <v>757</v>
      </c>
      <c r="J287" s="154" t="s">
        <v>343</v>
      </c>
      <c r="K287" s="136"/>
      <c r="L287" s="154"/>
      <c r="M287" s="154"/>
      <c r="N287" s="149"/>
      <c r="O287" s="129"/>
      <c r="P287" s="129"/>
      <c r="Q287" s="129"/>
      <c r="R287" s="129"/>
    </row>
    <row r="288" spans="1:18" x14ac:dyDescent="0.2">
      <c r="B288" s="135">
        <v>2</v>
      </c>
      <c r="C288" s="136" t="s">
        <v>0</v>
      </c>
      <c r="D288" s="139" t="s">
        <v>157</v>
      </c>
      <c r="E288" s="139" t="s">
        <v>859</v>
      </c>
      <c r="F288" s="176">
        <v>5</v>
      </c>
      <c r="G288" s="246">
        <v>1</v>
      </c>
      <c r="H288" s="248" t="s">
        <v>1207</v>
      </c>
      <c r="I288" s="154" t="s">
        <v>754</v>
      </c>
      <c r="J288" s="154" t="s">
        <v>184</v>
      </c>
      <c r="K288" s="136"/>
      <c r="L288" s="154">
        <v>2</v>
      </c>
      <c r="M288" s="154">
        <v>2</v>
      </c>
      <c r="N288" s="128">
        <f t="shared" si="16"/>
        <v>0</v>
      </c>
      <c r="O288" s="129"/>
      <c r="P288" s="129"/>
      <c r="Q288" s="129"/>
    </row>
    <row r="289" spans="2:18" x14ac:dyDescent="0.2">
      <c r="B289" s="135"/>
      <c r="C289" s="136" t="s">
        <v>0</v>
      </c>
      <c r="D289" s="139"/>
      <c r="E289" s="139"/>
      <c r="F289" s="176">
        <v>5</v>
      </c>
      <c r="G289" s="246">
        <v>2</v>
      </c>
      <c r="H289" s="248" t="s">
        <v>1208</v>
      </c>
      <c r="I289" s="154" t="s">
        <v>755</v>
      </c>
      <c r="J289" s="154" t="s">
        <v>184</v>
      </c>
      <c r="K289" s="136"/>
      <c r="L289" s="154"/>
      <c r="M289" s="154"/>
      <c r="N289" s="149"/>
      <c r="O289" s="129"/>
      <c r="P289" s="129"/>
      <c r="Q289" s="129"/>
      <c r="R289" s="129"/>
    </row>
    <row r="290" spans="2:18" x14ac:dyDescent="0.2">
      <c r="B290" s="146"/>
      <c r="C290" s="208" t="s">
        <v>89</v>
      </c>
      <c r="D290" s="209"/>
      <c r="E290" s="209"/>
      <c r="F290" s="209"/>
      <c r="G290" s="240"/>
      <c r="H290" s="241"/>
      <c r="I290" s="210"/>
      <c r="J290" s="210"/>
      <c r="K290" s="210"/>
      <c r="L290" s="210"/>
      <c r="M290" s="210"/>
      <c r="N290" s="210"/>
      <c r="O290" s="129"/>
      <c r="P290" s="129"/>
      <c r="Q290" s="129"/>
      <c r="R290" s="129"/>
    </row>
    <row r="291" spans="2:18" x14ac:dyDescent="0.2">
      <c r="B291" s="130"/>
      <c r="C291" s="131" t="s">
        <v>78</v>
      </c>
      <c r="D291" s="131"/>
      <c r="E291" s="131" t="s">
        <v>859</v>
      </c>
      <c r="F291" s="133">
        <v>8</v>
      </c>
      <c r="G291" s="244">
        <v>1</v>
      </c>
      <c r="H291" s="245" t="s">
        <v>260</v>
      </c>
      <c r="I291" s="153" t="s">
        <v>261</v>
      </c>
      <c r="J291" s="153" t="s">
        <v>184</v>
      </c>
      <c r="K291" s="132"/>
      <c r="L291" s="133">
        <v>1</v>
      </c>
      <c r="M291" s="133">
        <v>1</v>
      </c>
      <c r="N291" s="134">
        <f>L291-M291</f>
        <v>0</v>
      </c>
      <c r="O291" s="129"/>
      <c r="P291" s="129"/>
      <c r="Q291" s="129"/>
      <c r="R291" s="129"/>
    </row>
    <row r="292" spans="2:18" x14ac:dyDescent="0.2">
      <c r="B292" s="135">
        <v>1</v>
      </c>
      <c r="C292" s="136" t="s">
        <v>1355</v>
      </c>
      <c r="D292" s="139"/>
      <c r="E292" s="139" t="s">
        <v>859</v>
      </c>
      <c r="F292" s="176">
        <v>5</v>
      </c>
      <c r="G292" s="246">
        <v>1</v>
      </c>
      <c r="H292" s="248" t="s">
        <v>1154</v>
      </c>
      <c r="I292" s="154" t="s">
        <v>517</v>
      </c>
      <c r="J292" s="154" t="s">
        <v>350</v>
      </c>
      <c r="K292" s="136"/>
      <c r="L292" s="154">
        <v>4</v>
      </c>
      <c r="M292" s="154">
        <v>7</v>
      </c>
      <c r="N292" s="134">
        <f t="shared" ref="N292:N310" si="18">L292-M292</f>
        <v>-3</v>
      </c>
      <c r="O292" s="129"/>
      <c r="P292" s="129"/>
      <c r="Q292" s="129"/>
      <c r="R292" s="129"/>
    </row>
    <row r="293" spans="2:18" x14ac:dyDescent="0.2">
      <c r="B293" s="135"/>
      <c r="C293" s="136" t="s">
        <v>1355</v>
      </c>
      <c r="D293" s="139"/>
      <c r="E293" s="139" t="s">
        <v>859</v>
      </c>
      <c r="F293" s="176">
        <v>5</v>
      </c>
      <c r="G293" s="246">
        <v>2</v>
      </c>
      <c r="H293" s="248" t="s">
        <v>1159</v>
      </c>
      <c r="I293" s="154" t="s">
        <v>518</v>
      </c>
      <c r="J293" s="154" t="s">
        <v>368</v>
      </c>
      <c r="K293" s="136"/>
      <c r="L293" s="154"/>
      <c r="M293" s="154"/>
      <c r="N293" s="149"/>
      <c r="O293" s="129"/>
      <c r="P293" s="129"/>
      <c r="Q293" s="129"/>
      <c r="R293" s="129"/>
    </row>
    <row r="294" spans="2:18" x14ac:dyDescent="0.2">
      <c r="B294" s="135"/>
      <c r="C294" s="136" t="s">
        <v>1355</v>
      </c>
      <c r="D294" s="139"/>
      <c r="E294" s="139" t="s">
        <v>859</v>
      </c>
      <c r="F294" s="176">
        <v>5</v>
      </c>
      <c r="G294" s="246">
        <v>3</v>
      </c>
      <c r="H294" s="248" t="s">
        <v>1152</v>
      </c>
      <c r="I294" s="154" t="s">
        <v>791</v>
      </c>
      <c r="J294" s="154" t="s">
        <v>187</v>
      </c>
      <c r="K294" s="136"/>
      <c r="L294" s="154"/>
      <c r="M294" s="154"/>
      <c r="N294" s="149"/>
      <c r="O294" s="129"/>
      <c r="P294" s="129"/>
      <c r="Q294" s="129"/>
      <c r="R294" s="129"/>
    </row>
    <row r="295" spans="2:18" x14ac:dyDescent="0.2">
      <c r="B295" s="135"/>
      <c r="C295" s="136" t="s">
        <v>1355</v>
      </c>
      <c r="D295" s="139"/>
      <c r="E295" s="139" t="s">
        <v>859</v>
      </c>
      <c r="F295" s="176">
        <v>5</v>
      </c>
      <c r="G295" s="246">
        <v>4</v>
      </c>
      <c r="H295" s="248" t="s">
        <v>1357</v>
      </c>
      <c r="I295" s="154"/>
      <c r="J295" s="154"/>
      <c r="K295" s="136" t="s">
        <v>1351</v>
      </c>
      <c r="L295" s="154"/>
      <c r="M295" s="154"/>
      <c r="N295" s="149"/>
      <c r="O295" s="129"/>
      <c r="P295" s="129"/>
      <c r="Q295" s="129"/>
      <c r="R295" s="129"/>
    </row>
    <row r="296" spans="2:18" x14ac:dyDescent="0.2">
      <c r="B296" s="135">
        <v>2</v>
      </c>
      <c r="C296" s="136" t="s">
        <v>19</v>
      </c>
      <c r="D296" s="139"/>
      <c r="E296" s="139" t="s">
        <v>859</v>
      </c>
      <c r="F296" s="176">
        <v>5</v>
      </c>
      <c r="G296" s="246"/>
      <c r="H296" s="248"/>
      <c r="I296" s="154"/>
      <c r="J296" s="154"/>
      <c r="K296" s="136"/>
      <c r="L296" s="154">
        <v>0</v>
      </c>
      <c r="M296" s="154">
        <v>2</v>
      </c>
      <c r="N296" s="134">
        <f t="shared" si="18"/>
        <v>-2</v>
      </c>
      <c r="O296" s="129"/>
      <c r="P296" s="129"/>
      <c r="Q296" s="129"/>
    </row>
    <row r="297" spans="2:18" x14ac:dyDescent="0.2">
      <c r="B297" s="135">
        <v>3</v>
      </c>
      <c r="C297" s="136" t="s">
        <v>96</v>
      </c>
      <c r="D297" s="139"/>
      <c r="E297" s="139" t="s">
        <v>859</v>
      </c>
      <c r="F297" s="176">
        <v>5</v>
      </c>
      <c r="G297" s="246">
        <v>1</v>
      </c>
      <c r="H297" s="248" t="s">
        <v>1151</v>
      </c>
      <c r="I297" s="154" t="s">
        <v>519</v>
      </c>
      <c r="J297" s="154" t="s">
        <v>187</v>
      </c>
      <c r="K297" s="136"/>
      <c r="L297" s="154">
        <v>1</v>
      </c>
      <c r="M297" s="154">
        <v>2</v>
      </c>
      <c r="N297" s="134">
        <f t="shared" si="18"/>
        <v>-1</v>
      </c>
      <c r="O297" s="129"/>
      <c r="P297" s="129"/>
      <c r="Q297" s="129"/>
    </row>
    <row r="298" spans="2:18" x14ac:dyDescent="0.2">
      <c r="B298" s="135">
        <v>4</v>
      </c>
      <c r="C298" s="138" t="s">
        <v>14</v>
      </c>
      <c r="D298" s="186"/>
      <c r="E298" s="139" t="s">
        <v>859</v>
      </c>
      <c r="F298" s="177">
        <v>3</v>
      </c>
      <c r="G298" s="257">
        <v>1</v>
      </c>
      <c r="H298" s="248" t="s">
        <v>1153</v>
      </c>
      <c r="I298" s="155" t="s">
        <v>521</v>
      </c>
      <c r="J298" s="155" t="s">
        <v>341</v>
      </c>
      <c r="K298" s="138"/>
      <c r="L298" s="155">
        <v>3</v>
      </c>
      <c r="M298" s="155">
        <v>3</v>
      </c>
      <c r="N298" s="134">
        <f t="shared" si="18"/>
        <v>0</v>
      </c>
      <c r="O298" s="129"/>
      <c r="P298" s="129"/>
      <c r="Q298" s="129"/>
    </row>
    <row r="299" spans="2:18" x14ac:dyDescent="0.2">
      <c r="B299" s="135"/>
      <c r="C299" s="138" t="s">
        <v>14</v>
      </c>
      <c r="D299" s="186"/>
      <c r="E299" s="139" t="s">
        <v>859</v>
      </c>
      <c r="F299" s="177">
        <v>3</v>
      </c>
      <c r="G299" s="257">
        <v>2</v>
      </c>
      <c r="H299" s="248" t="s">
        <v>1157</v>
      </c>
      <c r="I299" s="155" t="s">
        <v>522</v>
      </c>
      <c r="J299" s="155" t="s">
        <v>357</v>
      </c>
      <c r="K299" s="138"/>
      <c r="L299" s="188"/>
      <c r="M299" s="188"/>
      <c r="N299" s="149"/>
      <c r="O299" s="129"/>
      <c r="P299" s="129"/>
      <c r="Q299" s="129"/>
    </row>
    <row r="300" spans="2:18" x14ac:dyDescent="0.2">
      <c r="B300" s="135"/>
      <c r="C300" s="138" t="s">
        <v>14</v>
      </c>
      <c r="D300" s="186"/>
      <c r="E300" s="139" t="s">
        <v>859</v>
      </c>
      <c r="F300" s="177">
        <v>3</v>
      </c>
      <c r="G300" s="257">
        <v>3</v>
      </c>
      <c r="H300" s="248" t="s">
        <v>1160</v>
      </c>
      <c r="I300" s="155" t="s">
        <v>520</v>
      </c>
      <c r="J300" s="155" t="s">
        <v>477</v>
      </c>
      <c r="K300" s="138"/>
      <c r="L300" s="188"/>
      <c r="M300" s="188"/>
      <c r="N300" s="149"/>
      <c r="O300" s="129"/>
      <c r="P300" s="129"/>
      <c r="Q300" s="129"/>
    </row>
    <row r="301" spans="2:18" x14ac:dyDescent="0.2">
      <c r="B301" s="135">
        <v>5</v>
      </c>
      <c r="C301" s="138" t="s">
        <v>24</v>
      </c>
      <c r="D301" s="186"/>
      <c r="E301" s="139" t="s">
        <v>859</v>
      </c>
      <c r="F301" s="177">
        <v>5</v>
      </c>
      <c r="G301" s="257">
        <v>1</v>
      </c>
      <c r="H301" s="248" t="s">
        <v>1156</v>
      </c>
      <c r="I301" s="155" t="s">
        <v>780</v>
      </c>
      <c r="J301" s="155" t="s">
        <v>343</v>
      </c>
      <c r="K301" s="138"/>
      <c r="L301" s="155">
        <v>1</v>
      </c>
      <c r="M301" s="155">
        <v>2</v>
      </c>
      <c r="N301" s="134">
        <f t="shared" si="18"/>
        <v>-1</v>
      </c>
      <c r="O301" s="129"/>
      <c r="P301" s="129"/>
      <c r="Q301" s="129"/>
    </row>
    <row r="302" spans="2:18" x14ac:dyDescent="0.2">
      <c r="B302" s="135">
        <v>6</v>
      </c>
      <c r="C302" s="138" t="s">
        <v>0</v>
      </c>
      <c r="D302" s="186"/>
      <c r="E302" s="139" t="s">
        <v>859</v>
      </c>
      <c r="F302" s="177">
        <v>5</v>
      </c>
      <c r="G302" s="257"/>
      <c r="H302" s="248"/>
      <c r="I302" s="155"/>
      <c r="J302" s="155"/>
      <c r="K302" s="138"/>
      <c r="L302" s="155">
        <v>0</v>
      </c>
      <c r="M302" s="155">
        <v>3</v>
      </c>
      <c r="N302" s="134">
        <f t="shared" si="18"/>
        <v>-3</v>
      </c>
      <c r="O302" s="129"/>
      <c r="P302" s="129"/>
      <c r="Q302" s="129"/>
    </row>
    <row r="303" spans="2:18" x14ac:dyDescent="0.2">
      <c r="B303" s="135">
        <v>7</v>
      </c>
      <c r="C303" s="143" t="s">
        <v>838</v>
      </c>
      <c r="D303" s="186"/>
      <c r="E303" s="139" t="s">
        <v>859</v>
      </c>
      <c r="F303" s="177">
        <v>5</v>
      </c>
      <c r="G303" s="257">
        <v>1</v>
      </c>
      <c r="H303" s="248" t="s">
        <v>1300</v>
      </c>
      <c r="I303" s="155" t="s">
        <v>523</v>
      </c>
      <c r="J303" s="155" t="s">
        <v>350</v>
      </c>
      <c r="K303" s="138"/>
      <c r="L303" s="155">
        <v>1</v>
      </c>
      <c r="M303" s="155">
        <v>1</v>
      </c>
      <c r="N303" s="134">
        <f t="shared" si="18"/>
        <v>0</v>
      </c>
      <c r="O303" s="129"/>
      <c r="P303" s="129"/>
      <c r="Q303" s="129"/>
    </row>
    <row r="304" spans="2:18" x14ac:dyDescent="0.2">
      <c r="B304" s="135">
        <v>8</v>
      </c>
      <c r="C304" s="138" t="s">
        <v>2</v>
      </c>
      <c r="D304" s="186"/>
      <c r="E304" s="139" t="s">
        <v>859</v>
      </c>
      <c r="F304" s="177">
        <v>6</v>
      </c>
      <c r="G304" s="257">
        <v>1</v>
      </c>
      <c r="H304" s="248" t="s">
        <v>1149</v>
      </c>
      <c r="I304" s="155" t="s">
        <v>524</v>
      </c>
      <c r="J304" s="155" t="s">
        <v>184</v>
      </c>
      <c r="K304" s="138"/>
      <c r="L304" s="155">
        <v>1</v>
      </c>
      <c r="M304" s="155">
        <v>1</v>
      </c>
      <c r="N304" s="134">
        <f t="shared" si="18"/>
        <v>0</v>
      </c>
      <c r="O304" s="129"/>
      <c r="P304" s="129"/>
      <c r="Q304" s="129"/>
    </row>
    <row r="305" spans="2:18" x14ac:dyDescent="0.2">
      <c r="B305" s="135">
        <v>9</v>
      </c>
      <c r="C305" s="143" t="s">
        <v>839</v>
      </c>
      <c r="D305" s="186"/>
      <c r="E305" s="139" t="s">
        <v>859</v>
      </c>
      <c r="F305" s="177">
        <v>5</v>
      </c>
      <c r="G305" s="257">
        <v>1</v>
      </c>
      <c r="H305" s="248" t="s">
        <v>1155</v>
      </c>
      <c r="I305" s="155" t="s">
        <v>525</v>
      </c>
      <c r="J305" s="155" t="s">
        <v>341</v>
      </c>
      <c r="K305" s="138"/>
      <c r="L305" s="155">
        <v>1</v>
      </c>
      <c r="M305" s="155">
        <v>4</v>
      </c>
      <c r="N305" s="134">
        <f t="shared" si="18"/>
        <v>-3</v>
      </c>
      <c r="O305" s="129"/>
      <c r="P305" s="129"/>
      <c r="Q305" s="129"/>
    </row>
    <row r="306" spans="2:18" x14ac:dyDescent="0.2">
      <c r="B306" s="135">
        <v>10</v>
      </c>
      <c r="C306" s="138" t="s">
        <v>4</v>
      </c>
      <c r="D306" s="186"/>
      <c r="E306" s="139" t="s">
        <v>859</v>
      </c>
      <c r="F306" s="177">
        <v>3</v>
      </c>
      <c r="G306" s="257">
        <v>1</v>
      </c>
      <c r="H306" s="248" t="s">
        <v>1158</v>
      </c>
      <c r="I306" s="155" t="s">
        <v>526</v>
      </c>
      <c r="J306" s="155" t="s">
        <v>368</v>
      </c>
      <c r="K306" s="138"/>
      <c r="L306" s="155">
        <v>3</v>
      </c>
      <c r="M306" s="155">
        <v>6</v>
      </c>
      <c r="N306" s="134">
        <f t="shared" si="18"/>
        <v>-3</v>
      </c>
      <c r="O306" s="129"/>
      <c r="P306" s="129"/>
      <c r="Q306" s="129"/>
    </row>
    <row r="307" spans="2:18" x14ac:dyDescent="0.2">
      <c r="B307" s="135"/>
      <c r="C307" s="138" t="s">
        <v>4</v>
      </c>
      <c r="D307" s="186"/>
      <c r="E307" s="139" t="s">
        <v>859</v>
      </c>
      <c r="F307" s="177">
        <v>3</v>
      </c>
      <c r="G307" s="257">
        <v>2</v>
      </c>
      <c r="H307" s="248" t="s">
        <v>1161</v>
      </c>
      <c r="I307" s="155" t="s">
        <v>527</v>
      </c>
      <c r="J307" s="155" t="s">
        <v>418</v>
      </c>
      <c r="K307" s="138"/>
      <c r="L307" s="188"/>
      <c r="M307" s="188"/>
      <c r="N307" s="149"/>
      <c r="O307" s="129"/>
      <c r="P307" s="129"/>
      <c r="Q307" s="129"/>
    </row>
    <row r="308" spans="2:18" x14ac:dyDescent="0.2">
      <c r="B308" s="135"/>
      <c r="C308" s="138" t="s">
        <v>4</v>
      </c>
      <c r="D308" s="186"/>
      <c r="E308" s="139" t="s">
        <v>859</v>
      </c>
      <c r="F308" s="177">
        <v>3</v>
      </c>
      <c r="G308" s="257">
        <v>3</v>
      </c>
      <c r="H308" s="248" t="s">
        <v>1000</v>
      </c>
      <c r="I308" s="155" t="s">
        <v>528</v>
      </c>
      <c r="J308" s="155" t="s">
        <v>368</v>
      </c>
      <c r="K308" s="138"/>
      <c r="L308" s="188"/>
      <c r="M308" s="188"/>
      <c r="N308" s="149"/>
      <c r="O308" s="129"/>
      <c r="P308" s="129"/>
      <c r="Q308" s="129"/>
    </row>
    <row r="309" spans="2:18" x14ac:dyDescent="0.2">
      <c r="B309" s="135">
        <v>11</v>
      </c>
      <c r="C309" s="138" t="s">
        <v>22</v>
      </c>
      <c r="D309" s="186"/>
      <c r="E309" s="139" t="s">
        <v>859</v>
      </c>
      <c r="F309" s="177">
        <v>5</v>
      </c>
      <c r="G309" s="257">
        <v>1</v>
      </c>
      <c r="H309" s="248" t="s">
        <v>1150</v>
      </c>
      <c r="I309" s="155" t="s">
        <v>529</v>
      </c>
      <c r="J309" s="155" t="s">
        <v>187</v>
      </c>
      <c r="K309" s="138"/>
      <c r="L309" s="155">
        <v>1</v>
      </c>
      <c r="M309" s="155">
        <v>2</v>
      </c>
      <c r="N309" s="134">
        <f t="shared" si="18"/>
        <v>-1</v>
      </c>
      <c r="O309" s="129"/>
      <c r="P309" s="129"/>
      <c r="Q309" s="129"/>
    </row>
    <row r="310" spans="2:18" x14ac:dyDescent="0.2">
      <c r="B310" s="135">
        <v>12</v>
      </c>
      <c r="C310" s="143" t="s">
        <v>1378</v>
      </c>
      <c r="D310" s="186"/>
      <c r="E310" s="139" t="s">
        <v>859</v>
      </c>
      <c r="F310" s="177">
        <v>6</v>
      </c>
      <c r="G310" s="257"/>
      <c r="H310" s="248"/>
      <c r="I310" s="155"/>
      <c r="J310" s="155"/>
      <c r="K310" s="138"/>
      <c r="L310" s="155">
        <v>0</v>
      </c>
      <c r="M310" s="155">
        <v>2</v>
      </c>
      <c r="N310" s="134">
        <f t="shared" si="18"/>
        <v>-2</v>
      </c>
      <c r="O310" s="129"/>
      <c r="P310" s="129"/>
      <c r="Q310" s="129"/>
      <c r="R310" s="129"/>
    </row>
    <row r="311" spans="2:18" x14ac:dyDescent="0.2">
      <c r="B311" s="146"/>
      <c r="C311" s="208" t="s">
        <v>102</v>
      </c>
      <c r="D311" s="209"/>
      <c r="E311" s="209"/>
      <c r="F311" s="209"/>
      <c r="G311" s="240"/>
      <c r="H311" s="241"/>
      <c r="I311" s="210"/>
      <c r="J311" s="210"/>
      <c r="K311" s="210"/>
      <c r="L311" s="210"/>
      <c r="M311" s="210"/>
      <c r="N311" s="210"/>
      <c r="O311" s="129"/>
      <c r="P311" s="129"/>
      <c r="Q311" s="129"/>
      <c r="R311" s="129"/>
    </row>
    <row r="312" spans="2:18" x14ac:dyDescent="0.2">
      <c r="B312" s="124"/>
      <c r="C312" s="125" t="s">
        <v>65</v>
      </c>
      <c r="D312" s="125" t="s">
        <v>827</v>
      </c>
      <c r="E312" s="125"/>
      <c r="F312" s="127">
        <v>11</v>
      </c>
      <c r="G312" s="242">
        <v>1</v>
      </c>
      <c r="H312" s="249" t="s">
        <v>262</v>
      </c>
      <c r="I312" s="152" t="s">
        <v>263</v>
      </c>
      <c r="J312" s="152" t="s">
        <v>193</v>
      </c>
      <c r="K312" s="126"/>
      <c r="L312" s="127">
        <v>1</v>
      </c>
      <c r="M312" s="127">
        <v>1</v>
      </c>
      <c r="N312" s="128">
        <f>L312-M312</f>
        <v>0</v>
      </c>
      <c r="O312" s="129"/>
      <c r="P312" s="129"/>
      <c r="Q312" s="129"/>
      <c r="R312" s="129"/>
    </row>
    <row r="313" spans="2:18" x14ac:dyDescent="0.2">
      <c r="B313" s="130"/>
      <c r="C313" s="131" t="s">
        <v>104</v>
      </c>
      <c r="D313" s="131" t="s">
        <v>827</v>
      </c>
      <c r="E313" s="131" t="s">
        <v>147</v>
      </c>
      <c r="F313" s="133">
        <v>8</v>
      </c>
      <c r="G313" s="244">
        <v>1</v>
      </c>
      <c r="H313" s="245" t="s">
        <v>264</v>
      </c>
      <c r="I313" s="153" t="s">
        <v>265</v>
      </c>
      <c r="J313" s="153" t="s">
        <v>190</v>
      </c>
      <c r="K313" s="132"/>
      <c r="L313" s="133">
        <v>1</v>
      </c>
      <c r="M313" s="133">
        <v>1</v>
      </c>
      <c r="N313" s="128">
        <f t="shared" ref="N313:N362" si="19">L313-M313</f>
        <v>0</v>
      </c>
      <c r="O313" s="129"/>
      <c r="P313" s="129"/>
      <c r="Q313" s="129"/>
      <c r="R313" s="129"/>
    </row>
    <row r="314" spans="2:18" x14ac:dyDescent="0.2">
      <c r="B314" s="135">
        <v>1</v>
      </c>
      <c r="C314" s="136" t="s">
        <v>2</v>
      </c>
      <c r="D314" s="139" t="s">
        <v>827</v>
      </c>
      <c r="E314" s="139" t="s">
        <v>147</v>
      </c>
      <c r="F314" s="176">
        <v>6</v>
      </c>
      <c r="G314" s="246">
        <v>1</v>
      </c>
      <c r="H314" s="248" t="s">
        <v>937</v>
      </c>
      <c r="I314" s="154" t="s">
        <v>575</v>
      </c>
      <c r="J314" s="154" t="s">
        <v>184</v>
      </c>
      <c r="K314" s="136"/>
      <c r="L314" s="154">
        <v>1</v>
      </c>
      <c r="M314" s="154">
        <v>1</v>
      </c>
      <c r="N314" s="128">
        <f t="shared" si="19"/>
        <v>0</v>
      </c>
      <c r="O314" s="129"/>
      <c r="P314" s="129"/>
      <c r="Q314" s="129"/>
      <c r="R314" s="129"/>
    </row>
    <row r="315" spans="2:18" x14ac:dyDescent="0.2">
      <c r="B315" s="135">
        <v>2</v>
      </c>
      <c r="C315" s="136" t="s">
        <v>839</v>
      </c>
      <c r="D315" s="139" t="s">
        <v>827</v>
      </c>
      <c r="E315" s="139" t="s">
        <v>147</v>
      </c>
      <c r="F315" s="176">
        <v>5</v>
      </c>
      <c r="G315" s="246">
        <v>1</v>
      </c>
      <c r="H315" s="248" t="s">
        <v>939</v>
      </c>
      <c r="I315" s="154" t="s">
        <v>576</v>
      </c>
      <c r="J315" s="154" t="s">
        <v>187</v>
      </c>
      <c r="K315" s="136"/>
      <c r="L315" s="154">
        <v>3</v>
      </c>
      <c r="M315" s="154">
        <v>3</v>
      </c>
      <c r="N315" s="128">
        <f t="shared" si="19"/>
        <v>0</v>
      </c>
      <c r="O315" s="129"/>
      <c r="P315" s="129"/>
      <c r="Q315" s="129"/>
      <c r="R315" s="129"/>
    </row>
    <row r="316" spans="2:18" x14ac:dyDescent="0.2">
      <c r="B316" s="135"/>
      <c r="C316" s="136" t="s">
        <v>839</v>
      </c>
      <c r="D316" s="139" t="s">
        <v>827</v>
      </c>
      <c r="E316" s="139" t="s">
        <v>147</v>
      </c>
      <c r="F316" s="176">
        <v>5</v>
      </c>
      <c r="G316" s="246">
        <v>2</v>
      </c>
      <c r="H316" s="248" t="s">
        <v>938</v>
      </c>
      <c r="I316" s="154" t="s">
        <v>577</v>
      </c>
      <c r="J316" s="154" t="s">
        <v>187</v>
      </c>
      <c r="K316" s="136"/>
      <c r="L316" s="154"/>
      <c r="M316" s="154"/>
      <c r="N316" s="149"/>
      <c r="O316" s="129"/>
      <c r="P316" s="129"/>
      <c r="Q316" s="129"/>
      <c r="R316" s="129"/>
    </row>
    <row r="317" spans="2:18" x14ac:dyDescent="0.2">
      <c r="B317" s="135"/>
      <c r="C317" s="136" t="s">
        <v>839</v>
      </c>
      <c r="D317" s="139" t="s">
        <v>827</v>
      </c>
      <c r="E317" s="139" t="s">
        <v>147</v>
      </c>
      <c r="F317" s="176">
        <v>5</v>
      </c>
      <c r="G317" s="246">
        <v>3</v>
      </c>
      <c r="H317" s="248" t="s">
        <v>940</v>
      </c>
      <c r="I317" s="154" t="s">
        <v>578</v>
      </c>
      <c r="J317" s="154" t="s">
        <v>341</v>
      </c>
      <c r="K317" s="136"/>
      <c r="L317" s="154"/>
      <c r="M317" s="154"/>
      <c r="N317" s="149"/>
      <c r="O317" s="129"/>
      <c r="P317" s="129"/>
      <c r="Q317" s="129"/>
      <c r="R317" s="129"/>
    </row>
    <row r="318" spans="2:18" x14ac:dyDescent="0.2">
      <c r="B318" s="135">
        <v>3</v>
      </c>
      <c r="C318" s="136" t="s">
        <v>1378</v>
      </c>
      <c r="D318" s="139" t="s">
        <v>827</v>
      </c>
      <c r="E318" s="139" t="s">
        <v>147</v>
      </c>
      <c r="F318" s="176">
        <v>6</v>
      </c>
      <c r="G318" s="246"/>
      <c r="H318" s="248"/>
      <c r="I318" s="154"/>
      <c r="J318" s="154"/>
      <c r="K318" s="136"/>
      <c r="L318" s="154">
        <v>0</v>
      </c>
      <c r="M318" s="154">
        <v>1</v>
      </c>
      <c r="N318" s="128">
        <f t="shared" si="19"/>
        <v>-1</v>
      </c>
      <c r="O318" s="129"/>
      <c r="P318" s="129"/>
      <c r="Q318" s="129"/>
      <c r="R318" s="129"/>
    </row>
    <row r="319" spans="2:18" x14ac:dyDescent="0.2">
      <c r="B319" s="130"/>
      <c r="C319" s="131" t="s">
        <v>80</v>
      </c>
      <c r="D319" s="131" t="s">
        <v>827</v>
      </c>
      <c r="E319" s="131" t="s">
        <v>148</v>
      </c>
      <c r="F319" s="133">
        <v>8</v>
      </c>
      <c r="G319" s="244">
        <v>1</v>
      </c>
      <c r="H319" s="269" t="s">
        <v>270</v>
      </c>
      <c r="I319" s="167" t="s">
        <v>271</v>
      </c>
      <c r="J319" s="167" t="s">
        <v>190</v>
      </c>
      <c r="K319" s="132"/>
      <c r="L319" s="133">
        <v>1</v>
      </c>
      <c r="M319" s="133">
        <v>1</v>
      </c>
      <c r="N319" s="128">
        <f t="shared" si="19"/>
        <v>0</v>
      </c>
      <c r="O319" s="129"/>
      <c r="P319" s="129"/>
      <c r="Q319" s="129"/>
      <c r="R319" s="129"/>
    </row>
    <row r="320" spans="2:18" x14ac:dyDescent="0.2">
      <c r="B320" s="135">
        <v>1</v>
      </c>
      <c r="C320" s="136" t="s">
        <v>96</v>
      </c>
      <c r="D320" s="139" t="s">
        <v>827</v>
      </c>
      <c r="E320" s="139" t="s">
        <v>148</v>
      </c>
      <c r="F320" s="176">
        <v>5</v>
      </c>
      <c r="G320" s="246">
        <v>1</v>
      </c>
      <c r="H320" s="248" t="s">
        <v>1301</v>
      </c>
      <c r="I320" s="155" t="s">
        <v>579</v>
      </c>
      <c r="J320" s="155" t="s">
        <v>187</v>
      </c>
      <c r="K320" s="136"/>
      <c r="L320" s="196">
        <v>2</v>
      </c>
      <c r="M320" s="154">
        <v>2</v>
      </c>
      <c r="N320" s="128">
        <f t="shared" si="19"/>
        <v>0</v>
      </c>
      <c r="O320" s="129"/>
      <c r="P320" s="129"/>
      <c r="Q320" s="129"/>
      <c r="R320" s="129"/>
    </row>
    <row r="321" spans="2:18" x14ac:dyDescent="0.2">
      <c r="B321" s="135"/>
      <c r="C321" s="136" t="s">
        <v>96</v>
      </c>
      <c r="D321" s="139" t="s">
        <v>827</v>
      </c>
      <c r="E321" s="139" t="s">
        <v>148</v>
      </c>
      <c r="F321" s="176">
        <v>5</v>
      </c>
      <c r="G321" s="246">
        <v>2</v>
      </c>
      <c r="H321" s="248" t="s">
        <v>955</v>
      </c>
      <c r="I321" s="155" t="s">
        <v>580</v>
      </c>
      <c r="J321" s="155" t="s">
        <v>350</v>
      </c>
      <c r="K321" s="136"/>
      <c r="L321" s="154"/>
      <c r="M321" s="154"/>
      <c r="N321" s="149"/>
      <c r="O321" s="129"/>
      <c r="P321" s="129"/>
      <c r="Q321" s="129"/>
      <c r="R321" s="129"/>
    </row>
    <row r="322" spans="2:18" x14ac:dyDescent="0.2">
      <c r="B322" s="135">
        <v>2</v>
      </c>
      <c r="C322" s="138" t="s">
        <v>14</v>
      </c>
      <c r="D322" s="139" t="s">
        <v>827</v>
      </c>
      <c r="E322" s="139" t="s">
        <v>148</v>
      </c>
      <c r="F322" s="177">
        <v>3</v>
      </c>
      <c r="G322" s="246">
        <v>1</v>
      </c>
      <c r="H322" s="248" t="s">
        <v>956</v>
      </c>
      <c r="I322" s="154" t="s">
        <v>581</v>
      </c>
      <c r="J322" s="154" t="s">
        <v>350</v>
      </c>
      <c r="K322" s="138"/>
      <c r="L322" s="196">
        <v>11</v>
      </c>
      <c r="M322" s="154">
        <v>11</v>
      </c>
      <c r="N322" s="128">
        <f t="shared" si="19"/>
        <v>0</v>
      </c>
      <c r="O322" s="129"/>
      <c r="P322" s="129"/>
      <c r="Q322" s="129"/>
    </row>
    <row r="323" spans="2:18" x14ac:dyDescent="0.2">
      <c r="B323" s="135"/>
      <c r="C323" s="138" t="s">
        <v>14</v>
      </c>
      <c r="D323" s="139" t="s">
        <v>827</v>
      </c>
      <c r="E323" s="139" t="s">
        <v>148</v>
      </c>
      <c r="F323" s="176">
        <v>3</v>
      </c>
      <c r="G323" s="246">
        <v>2</v>
      </c>
      <c r="H323" s="248" t="s">
        <v>963</v>
      </c>
      <c r="I323" s="154" t="s">
        <v>618</v>
      </c>
      <c r="J323" s="154" t="s">
        <v>357</v>
      </c>
      <c r="K323" s="136"/>
      <c r="L323" s="154"/>
      <c r="M323" s="154"/>
      <c r="N323" s="149"/>
      <c r="O323" s="129"/>
      <c r="P323" s="129"/>
      <c r="Q323" s="129"/>
      <c r="R323" s="129"/>
    </row>
    <row r="324" spans="2:18" x14ac:dyDescent="0.2">
      <c r="B324" s="135"/>
      <c r="C324" s="138" t="s">
        <v>14</v>
      </c>
      <c r="D324" s="139" t="s">
        <v>827</v>
      </c>
      <c r="E324" s="139" t="s">
        <v>148</v>
      </c>
      <c r="F324" s="177">
        <v>3</v>
      </c>
      <c r="G324" s="246">
        <v>3</v>
      </c>
      <c r="H324" s="248" t="s">
        <v>966</v>
      </c>
      <c r="I324" s="154" t="s">
        <v>583</v>
      </c>
      <c r="J324" s="154" t="s">
        <v>368</v>
      </c>
      <c r="K324" s="136"/>
      <c r="L324" s="154"/>
      <c r="M324" s="154"/>
      <c r="N324" s="149"/>
      <c r="O324" s="129"/>
      <c r="P324" s="129"/>
      <c r="Q324" s="129"/>
      <c r="R324" s="129"/>
    </row>
    <row r="325" spans="2:18" x14ac:dyDescent="0.2">
      <c r="B325" s="135"/>
      <c r="C325" s="138" t="s">
        <v>14</v>
      </c>
      <c r="D325" s="139" t="s">
        <v>827</v>
      </c>
      <c r="E325" s="139" t="s">
        <v>148</v>
      </c>
      <c r="F325" s="176">
        <v>3</v>
      </c>
      <c r="G325" s="246">
        <v>4</v>
      </c>
      <c r="H325" s="248" t="s">
        <v>968</v>
      </c>
      <c r="I325" s="154" t="s">
        <v>584</v>
      </c>
      <c r="J325" s="154" t="s">
        <v>368</v>
      </c>
      <c r="K325" s="136"/>
      <c r="L325" s="154"/>
      <c r="M325" s="154"/>
      <c r="N325" s="149"/>
      <c r="O325" s="129"/>
      <c r="P325" s="129"/>
      <c r="Q325" s="129"/>
      <c r="R325" s="129"/>
    </row>
    <row r="326" spans="2:18" x14ac:dyDescent="0.2">
      <c r="B326" s="135"/>
      <c r="C326" s="138" t="s">
        <v>14</v>
      </c>
      <c r="D326" s="139" t="s">
        <v>827</v>
      </c>
      <c r="E326" s="139" t="s">
        <v>148</v>
      </c>
      <c r="F326" s="177">
        <v>3</v>
      </c>
      <c r="G326" s="246">
        <v>5</v>
      </c>
      <c r="H326" s="248" t="s">
        <v>962</v>
      </c>
      <c r="I326" s="154" t="s">
        <v>585</v>
      </c>
      <c r="J326" s="154" t="s">
        <v>357</v>
      </c>
      <c r="K326" s="136"/>
      <c r="L326" s="154"/>
      <c r="M326" s="154"/>
      <c r="N326" s="149"/>
      <c r="O326" s="129"/>
      <c r="P326" s="129"/>
      <c r="Q326" s="129"/>
      <c r="R326" s="129"/>
    </row>
    <row r="327" spans="2:18" x14ac:dyDescent="0.2">
      <c r="B327" s="135"/>
      <c r="C327" s="138" t="s">
        <v>14</v>
      </c>
      <c r="D327" s="139" t="s">
        <v>827</v>
      </c>
      <c r="E327" s="139" t="s">
        <v>148</v>
      </c>
      <c r="F327" s="176">
        <v>3</v>
      </c>
      <c r="G327" s="246">
        <v>6</v>
      </c>
      <c r="H327" s="248" t="s">
        <v>969</v>
      </c>
      <c r="I327" s="154" t="s">
        <v>586</v>
      </c>
      <c r="J327" s="154" t="s">
        <v>360</v>
      </c>
      <c r="K327" s="136"/>
      <c r="L327" s="154"/>
      <c r="M327" s="154"/>
      <c r="N327" s="149"/>
      <c r="O327" s="129"/>
      <c r="P327" s="129"/>
      <c r="Q327" s="129"/>
      <c r="R327" s="129"/>
    </row>
    <row r="328" spans="2:18" x14ac:dyDescent="0.2">
      <c r="B328" s="135"/>
      <c r="C328" s="138" t="s">
        <v>14</v>
      </c>
      <c r="D328" s="139" t="s">
        <v>827</v>
      </c>
      <c r="E328" s="139" t="s">
        <v>148</v>
      </c>
      <c r="F328" s="177">
        <v>3</v>
      </c>
      <c r="G328" s="246">
        <v>7</v>
      </c>
      <c r="H328" s="248" t="s">
        <v>970</v>
      </c>
      <c r="I328" s="154" t="s">
        <v>587</v>
      </c>
      <c r="J328" s="154" t="s">
        <v>360</v>
      </c>
      <c r="K328" s="136"/>
      <c r="L328" s="154"/>
      <c r="M328" s="154"/>
      <c r="N328" s="149"/>
      <c r="O328" s="129"/>
      <c r="P328" s="129"/>
      <c r="Q328" s="129"/>
      <c r="R328" s="129"/>
    </row>
    <row r="329" spans="2:18" x14ac:dyDescent="0.2">
      <c r="B329" s="135"/>
      <c r="C329" s="138" t="s">
        <v>14</v>
      </c>
      <c r="D329" s="139" t="s">
        <v>827</v>
      </c>
      <c r="E329" s="139" t="s">
        <v>148</v>
      </c>
      <c r="F329" s="176">
        <v>3</v>
      </c>
      <c r="G329" s="246">
        <v>8</v>
      </c>
      <c r="H329" s="248" t="s">
        <v>972</v>
      </c>
      <c r="I329" s="154" t="s">
        <v>588</v>
      </c>
      <c r="J329" s="154" t="s">
        <v>477</v>
      </c>
      <c r="K329" s="136"/>
      <c r="L329" s="154"/>
      <c r="M329" s="154"/>
      <c r="N329" s="149"/>
      <c r="O329" s="129"/>
      <c r="P329" s="129"/>
      <c r="Q329" s="129"/>
      <c r="R329" s="129"/>
    </row>
    <row r="330" spans="2:18" x14ac:dyDescent="0.2">
      <c r="B330" s="135"/>
      <c r="C330" s="138" t="s">
        <v>14</v>
      </c>
      <c r="D330" s="139" t="s">
        <v>827</v>
      </c>
      <c r="E330" s="139" t="s">
        <v>148</v>
      </c>
      <c r="F330" s="177">
        <v>3</v>
      </c>
      <c r="G330" s="246">
        <v>9</v>
      </c>
      <c r="H330" s="248" t="s">
        <v>971</v>
      </c>
      <c r="I330" s="154" t="s">
        <v>589</v>
      </c>
      <c r="J330" s="154" t="s">
        <v>418</v>
      </c>
      <c r="K330" s="136"/>
      <c r="L330" s="154"/>
      <c r="M330" s="154"/>
      <c r="N330" s="149"/>
      <c r="O330" s="129"/>
      <c r="P330" s="129"/>
      <c r="Q330" s="129"/>
      <c r="R330" s="129"/>
    </row>
    <row r="331" spans="2:18" x14ac:dyDescent="0.2">
      <c r="B331" s="135"/>
      <c r="C331" s="138" t="s">
        <v>14</v>
      </c>
      <c r="D331" s="139" t="s">
        <v>827</v>
      </c>
      <c r="E331" s="139" t="s">
        <v>148</v>
      </c>
      <c r="F331" s="176">
        <v>3</v>
      </c>
      <c r="G331" s="246">
        <v>10</v>
      </c>
      <c r="H331" s="248" t="s">
        <v>967</v>
      </c>
      <c r="I331" s="154" t="s">
        <v>619</v>
      </c>
      <c r="J331" s="154" t="s">
        <v>368</v>
      </c>
      <c r="K331" s="136"/>
      <c r="L331" s="154"/>
      <c r="M331" s="154"/>
      <c r="N331" s="149"/>
      <c r="O331" s="129"/>
      <c r="P331" s="129"/>
      <c r="Q331" s="129"/>
      <c r="R331" s="129"/>
    </row>
    <row r="332" spans="2:18" x14ac:dyDescent="0.2">
      <c r="B332" s="135"/>
      <c r="C332" s="138" t="s">
        <v>14</v>
      </c>
      <c r="D332" s="139" t="s">
        <v>827</v>
      </c>
      <c r="E332" s="139" t="s">
        <v>148</v>
      </c>
      <c r="F332" s="177">
        <v>3</v>
      </c>
      <c r="G332" s="246">
        <v>11</v>
      </c>
      <c r="H332" s="248" t="s">
        <v>960</v>
      </c>
      <c r="I332" s="154" t="s">
        <v>616</v>
      </c>
      <c r="J332" s="154" t="s">
        <v>368</v>
      </c>
      <c r="K332" s="136"/>
      <c r="L332" s="154"/>
      <c r="M332" s="154"/>
      <c r="N332" s="149"/>
      <c r="O332" s="129"/>
      <c r="P332" s="129"/>
      <c r="Q332" s="129"/>
    </row>
    <row r="333" spans="2:18" x14ac:dyDescent="0.2">
      <c r="B333" s="135">
        <v>3</v>
      </c>
      <c r="C333" s="138" t="s">
        <v>24</v>
      </c>
      <c r="D333" s="139" t="s">
        <v>827</v>
      </c>
      <c r="E333" s="139" t="s">
        <v>148</v>
      </c>
      <c r="F333" s="177">
        <v>5</v>
      </c>
      <c r="G333" s="257">
        <v>1</v>
      </c>
      <c r="H333" s="248" t="s">
        <v>949</v>
      </c>
      <c r="I333" s="155" t="s">
        <v>590</v>
      </c>
      <c r="J333" s="155" t="s">
        <v>187</v>
      </c>
      <c r="K333" s="138"/>
      <c r="L333" s="197">
        <v>4</v>
      </c>
      <c r="M333" s="155">
        <v>5</v>
      </c>
      <c r="N333" s="128">
        <f t="shared" si="19"/>
        <v>-1</v>
      </c>
      <c r="O333" s="129"/>
      <c r="P333" s="129"/>
      <c r="Q333" s="129"/>
    </row>
    <row r="334" spans="2:18" x14ac:dyDescent="0.2">
      <c r="B334" s="135"/>
      <c r="C334" s="138" t="s">
        <v>24</v>
      </c>
      <c r="D334" s="139" t="s">
        <v>827</v>
      </c>
      <c r="E334" s="139" t="s">
        <v>148</v>
      </c>
      <c r="F334" s="177">
        <v>5</v>
      </c>
      <c r="G334" s="257">
        <v>2</v>
      </c>
      <c r="H334" s="248" t="s">
        <v>954</v>
      </c>
      <c r="I334" s="155" t="s">
        <v>591</v>
      </c>
      <c r="J334" s="155" t="s">
        <v>187</v>
      </c>
      <c r="K334" s="138"/>
      <c r="L334" s="188"/>
      <c r="M334" s="188"/>
      <c r="N334" s="149"/>
      <c r="O334" s="129"/>
      <c r="P334" s="129"/>
      <c r="Q334" s="129"/>
    </row>
    <row r="335" spans="2:18" x14ac:dyDescent="0.2">
      <c r="B335" s="135"/>
      <c r="C335" s="138" t="s">
        <v>24</v>
      </c>
      <c r="D335" s="139" t="s">
        <v>827</v>
      </c>
      <c r="E335" s="139" t="s">
        <v>148</v>
      </c>
      <c r="F335" s="177">
        <v>5</v>
      </c>
      <c r="G335" s="257">
        <v>3</v>
      </c>
      <c r="H335" s="248" t="s">
        <v>965</v>
      </c>
      <c r="I335" s="155" t="s">
        <v>592</v>
      </c>
      <c r="J335" s="155" t="s">
        <v>350</v>
      </c>
      <c r="K335" s="138"/>
      <c r="L335" s="188"/>
      <c r="M335" s="188"/>
      <c r="N335" s="149"/>
      <c r="O335" s="129"/>
      <c r="P335" s="129"/>
      <c r="Q335" s="129"/>
    </row>
    <row r="336" spans="2:18" x14ac:dyDescent="0.2">
      <c r="B336" s="135"/>
      <c r="C336" s="138" t="s">
        <v>24</v>
      </c>
      <c r="D336" s="139" t="s">
        <v>827</v>
      </c>
      <c r="E336" s="139" t="s">
        <v>148</v>
      </c>
      <c r="F336" s="177">
        <v>5</v>
      </c>
      <c r="G336" s="257">
        <v>4</v>
      </c>
      <c r="H336" s="248" t="s">
        <v>1302</v>
      </c>
      <c r="I336" s="155" t="s">
        <v>593</v>
      </c>
      <c r="J336" s="155" t="s">
        <v>343</v>
      </c>
      <c r="K336" s="138"/>
      <c r="L336" s="188"/>
      <c r="M336" s="188"/>
      <c r="N336" s="149"/>
      <c r="O336" s="129"/>
      <c r="P336" s="129"/>
      <c r="Q336" s="129"/>
    </row>
    <row r="337" spans="2:18" x14ac:dyDescent="0.2">
      <c r="B337" s="135">
        <v>4</v>
      </c>
      <c r="C337" s="138" t="s">
        <v>101</v>
      </c>
      <c r="D337" s="139" t="s">
        <v>827</v>
      </c>
      <c r="E337" s="139" t="s">
        <v>148</v>
      </c>
      <c r="F337" s="177">
        <v>5</v>
      </c>
      <c r="G337" s="257">
        <v>1</v>
      </c>
      <c r="H337" s="248" t="s">
        <v>953</v>
      </c>
      <c r="I337" s="155" t="s">
        <v>594</v>
      </c>
      <c r="J337" s="155" t="s">
        <v>187</v>
      </c>
      <c r="K337" s="138"/>
      <c r="L337" s="197">
        <v>2</v>
      </c>
      <c r="M337" s="155">
        <v>3</v>
      </c>
      <c r="N337" s="128">
        <f t="shared" si="19"/>
        <v>-1</v>
      </c>
      <c r="O337" s="129"/>
      <c r="P337" s="129"/>
      <c r="Q337" s="129"/>
    </row>
    <row r="338" spans="2:18" x14ac:dyDescent="0.2">
      <c r="B338" s="135"/>
      <c r="C338" s="138" t="s">
        <v>101</v>
      </c>
      <c r="D338" s="139" t="s">
        <v>827</v>
      </c>
      <c r="E338" s="139" t="s">
        <v>148</v>
      </c>
      <c r="F338" s="177">
        <v>5</v>
      </c>
      <c r="G338" s="257">
        <v>2</v>
      </c>
      <c r="H338" s="248" t="s">
        <v>1303</v>
      </c>
      <c r="I338" s="155" t="s">
        <v>595</v>
      </c>
      <c r="J338" s="155" t="s">
        <v>368</v>
      </c>
      <c r="K338" s="138"/>
      <c r="L338" s="188"/>
      <c r="M338" s="188"/>
      <c r="N338" s="149"/>
      <c r="O338" s="129"/>
      <c r="P338" s="129"/>
      <c r="Q338" s="129"/>
    </row>
    <row r="339" spans="2:18" x14ac:dyDescent="0.2">
      <c r="B339" s="135">
        <v>5</v>
      </c>
      <c r="C339" s="143" t="s">
        <v>838</v>
      </c>
      <c r="D339" s="139" t="s">
        <v>827</v>
      </c>
      <c r="E339" s="139" t="s">
        <v>148</v>
      </c>
      <c r="F339" s="177">
        <v>5</v>
      </c>
      <c r="G339" s="257">
        <v>1</v>
      </c>
      <c r="H339" s="248" t="s">
        <v>948</v>
      </c>
      <c r="I339" s="155" t="s">
        <v>596</v>
      </c>
      <c r="J339" s="155" t="s">
        <v>187</v>
      </c>
      <c r="K339" s="138"/>
      <c r="L339" s="197">
        <v>1</v>
      </c>
      <c r="M339" s="155">
        <v>2</v>
      </c>
      <c r="N339" s="128">
        <f t="shared" si="19"/>
        <v>-1</v>
      </c>
      <c r="O339" s="129"/>
      <c r="P339" s="129"/>
      <c r="Q339" s="129"/>
    </row>
    <row r="340" spans="2:18" x14ac:dyDescent="0.2">
      <c r="B340" s="135">
        <v>6</v>
      </c>
      <c r="C340" s="138" t="s">
        <v>3</v>
      </c>
      <c r="D340" s="139" t="s">
        <v>827</v>
      </c>
      <c r="E340" s="139" t="s">
        <v>148</v>
      </c>
      <c r="F340" s="177">
        <v>5</v>
      </c>
      <c r="G340" s="257">
        <v>1</v>
      </c>
      <c r="H340" s="248" t="s">
        <v>951</v>
      </c>
      <c r="I340" s="155" t="s">
        <v>597</v>
      </c>
      <c r="J340" s="155" t="s">
        <v>184</v>
      </c>
      <c r="K340" s="138"/>
      <c r="L340" s="197">
        <v>4</v>
      </c>
      <c r="M340" s="155">
        <v>4</v>
      </c>
      <c r="N340" s="128">
        <f t="shared" si="19"/>
        <v>0</v>
      </c>
      <c r="O340" s="129"/>
      <c r="P340" s="129"/>
      <c r="Q340" s="129"/>
    </row>
    <row r="341" spans="2:18" x14ac:dyDescent="0.2">
      <c r="B341" s="135"/>
      <c r="C341" s="138" t="s">
        <v>3</v>
      </c>
      <c r="D341" s="139" t="s">
        <v>827</v>
      </c>
      <c r="E341" s="139" t="s">
        <v>148</v>
      </c>
      <c r="F341" s="177">
        <v>5</v>
      </c>
      <c r="G341" s="257">
        <v>2</v>
      </c>
      <c r="H341" s="248" t="s">
        <v>952</v>
      </c>
      <c r="I341" s="155" t="s">
        <v>598</v>
      </c>
      <c r="J341" s="155" t="s">
        <v>187</v>
      </c>
      <c r="K341" s="138"/>
      <c r="L341" s="188"/>
      <c r="M341" s="188"/>
      <c r="N341" s="149"/>
      <c r="O341" s="129"/>
      <c r="P341" s="129"/>
      <c r="Q341" s="129"/>
    </row>
    <row r="342" spans="2:18" x14ac:dyDescent="0.2">
      <c r="B342" s="135"/>
      <c r="C342" s="138" t="s">
        <v>3</v>
      </c>
      <c r="D342" s="139" t="s">
        <v>827</v>
      </c>
      <c r="E342" s="139" t="s">
        <v>148</v>
      </c>
      <c r="F342" s="177">
        <v>5</v>
      </c>
      <c r="G342" s="257">
        <v>3</v>
      </c>
      <c r="H342" s="248" t="s">
        <v>1304</v>
      </c>
      <c r="I342" s="155" t="s">
        <v>599</v>
      </c>
      <c r="J342" s="155" t="s">
        <v>343</v>
      </c>
      <c r="K342" s="138"/>
      <c r="L342" s="188"/>
      <c r="M342" s="188"/>
      <c r="N342" s="149"/>
      <c r="O342" s="129"/>
      <c r="P342" s="129"/>
      <c r="Q342" s="129"/>
    </row>
    <row r="343" spans="2:18" x14ac:dyDescent="0.2">
      <c r="B343" s="135"/>
      <c r="C343" s="138" t="s">
        <v>3</v>
      </c>
      <c r="D343" s="139" t="s">
        <v>827</v>
      </c>
      <c r="E343" s="139" t="s">
        <v>148</v>
      </c>
      <c r="F343" s="177">
        <v>5</v>
      </c>
      <c r="G343" s="257">
        <v>4</v>
      </c>
      <c r="H343" s="248" t="s">
        <v>961</v>
      </c>
      <c r="I343" s="155" t="s">
        <v>617</v>
      </c>
      <c r="J343" s="155" t="s">
        <v>357</v>
      </c>
      <c r="K343" s="138"/>
      <c r="L343" s="188"/>
      <c r="M343" s="188"/>
      <c r="N343" s="149"/>
      <c r="O343" s="129"/>
      <c r="P343" s="129"/>
      <c r="Q343" s="129"/>
    </row>
    <row r="344" spans="2:18" x14ac:dyDescent="0.2">
      <c r="B344" s="135">
        <v>7</v>
      </c>
      <c r="C344" s="138" t="s">
        <v>4</v>
      </c>
      <c r="D344" s="139" t="s">
        <v>827</v>
      </c>
      <c r="E344" s="139" t="s">
        <v>148</v>
      </c>
      <c r="F344" s="177">
        <v>3</v>
      </c>
      <c r="G344" s="257">
        <v>1</v>
      </c>
      <c r="H344" s="248" t="s">
        <v>950</v>
      </c>
      <c r="I344" s="155" t="s">
        <v>600</v>
      </c>
      <c r="J344" s="155" t="s">
        <v>187</v>
      </c>
      <c r="K344" s="138"/>
      <c r="L344" s="197">
        <v>3</v>
      </c>
      <c r="M344" s="155">
        <v>8</v>
      </c>
      <c r="N344" s="128">
        <f t="shared" si="19"/>
        <v>-5</v>
      </c>
      <c r="O344" s="129"/>
      <c r="P344" s="129"/>
      <c r="Q344" s="129"/>
    </row>
    <row r="345" spans="2:18" x14ac:dyDescent="0.2">
      <c r="B345" s="135"/>
      <c r="C345" s="138" t="s">
        <v>4</v>
      </c>
      <c r="D345" s="139" t="s">
        <v>827</v>
      </c>
      <c r="E345" s="139" t="s">
        <v>148</v>
      </c>
      <c r="F345" s="177">
        <v>3</v>
      </c>
      <c r="G345" s="257">
        <v>2</v>
      </c>
      <c r="H345" s="248" t="s">
        <v>957</v>
      </c>
      <c r="I345" s="155" t="s">
        <v>601</v>
      </c>
      <c r="J345" s="155" t="s">
        <v>350</v>
      </c>
      <c r="K345" s="138"/>
      <c r="L345" s="188"/>
      <c r="M345" s="188"/>
      <c r="N345" s="149"/>
      <c r="O345" s="129"/>
      <c r="P345" s="129"/>
      <c r="Q345" s="129"/>
    </row>
    <row r="346" spans="2:18" x14ac:dyDescent="0.2">
      <c r="B346" s="135"/>
      <c r="C346" s="138" t="s">
        <v>4</v>
      </c>
      <c r="D346" s="139" t="s">
        <v>827</v>
      </c>
      <c r="E346" s="139" t="s">
        <v>148</v>
      </c>
      <c r="F346" s="177">
        <v>3</v>
      </c>
      <c r="G346" s="257">
        <v>3</v>
      </c>
      <c r="H346" s="248" t="s">
        <v>964</v>
      </c>
      <c r="I346" s="155" t="s">
        <v>602</v>
      </c>
      <c r="J346" s="155" t="s">
        <v>357</v>
      </c>
      <c r="K346" s="138"/>
      <c r="L346" s="188"/>
      <c r="M346" s="188"/>
      <c r="N346" s="149"/>
      <c r="O346" s="129"/>
      <c r="P346" s="129"/>
      <c r="Q346" s="129"/>
      <c r="R346" s="129"/>
    </row>
    <row r="347" spans="2:18" x14ac:dyDescent="0.2">
      <c r="B347" s="135">
        <v>8</v>
      </c>
      <c r="C347" s="138" t="s">
        <v>22</v>
      </c>
      <c r="D347" s="139" t="s">
        <v>827</v>
      </c>
      <c r="E347" s="139" t="s">
        <v>148</v>
      </c>
      <c r="F347" s="177">
        <v>5</v>
      </c>
      <c r="G347" s="257">
        <v>1</v>
      </c>
      <c r="H347" s="248" t="s">
        <v>947</v>
      </c>
      <c r="I347" s="155" t="s">
        <v>603</v>
      </c>
      <c r="J347" s="155" t="s">
        <v>187</v>
      </c>
      <c r="K347" s="138"/>
      <c r="L347" s="197">
        <v>1</v>
      </c>
      <c r="M347" s="155">
        <v>2</v>
      </c>
      <c r="N347" s="128">
        <f t="shared" si="19"/>
        <v>-1</v>
      </c>
      <c r="O347" s="129"/>
      <c r="P347" s="129"/>
      <c r="Q347" s="129"/>
      <c r="R347" s="129"/>
    </row>
    <row r="348" spans="2:18" x14ac:dyDescent="0.2">
      <c r="B348" s="130"/>
      <c r="C348" s="131" t="s">
        <v>79</v>
      </c>
      <c r="D348" s="131" t="s">
        <v>827</v>
      </c>
      <c r="E348" s="131" t="s">
        <v>149</v>
      </c>
      <c r="F348" s="133">
        <v>8</v>
      </c>
      <c r="G348" s="244">
        <v>1</v>
      </c>
      <c r="H348" s="269" t="s">
        <v>268</v>
      </c>
      <c r="I348" s="167" t="s">
        <v>269</v>
      </c>
      <c r="J348" s="167" t="s">
        <v>184</v>
      </c>
      <c r="K348" s="132"/>
      <c r="L348" s="133">
        <v>1</v>
      </c>
      <c r="M348" s="133">
        <v>1</v>
      </c>
      <c r="N348" s="128">
        <f t="shared" si="19"/>
        <v>0</v>
      </c>
      <c r="O348" s="129"/>
      <c r="P348" s="129"/>
      <c r="Q348" s="129"/>
      <c r="R348" s="129"/>
    </row>
    <row r="349" spans="2:18" x14ac:dyDescent="0.2">
      <c r="B349" s="135">
        <v>1</v>
      </c>
      <c r="C349" s="136" t="s">
        <v>832</v>
      </c>
      <c r="D349" s="139" t="s">
        <v>827</v>
      </c>
      <c r="E349" s="139" t="s">
        <v>149</v>
      </c>
      <c r="F349" s="176">
        <v>6</v>
      </c>
      <c r="G349" s="246">
        <v>1</v>
      </c>
      <c r="H349" s="248" t="s">
        <v>941</v>
      </c>
      <c r="I349" s="154" t="s">
        <v>604</v>
      </c>
      <c r="J349" s="154" t="s">
        <v>187</v>
      </c>
      <c r="K349" s="136"/>
      <c r="L349" s="154">
        <v>2</v>
      </c>
      <c r="M349" s="154">
        <v>4</v>
      </c>
      <c r="N349" s="128">
        <f t="shared" si="19"/>
        <v>-2</v>
      </c>
      <c r="O349" s="129"/>
      <c r="P349" s="129"/>
      <c r="Q349" s="129"/>
      <c r="R349" s="129"/>
    </row>
    <row r="350" spans="2:18" x14ac:dyDescent="0.2">
      <c r="B350" s="135"/>
      <c r="C350" s="136" t="s">
        <v>832</v>
      </c>
      <c r="D350" s="139" t="s">
        <v>827</v>
      </c>
      <c r="E350" s="139" t="s">
        <v>149</v>
      </c>
      <c r="F350" s="176">
        <v>6</v>
      </c>
      <c r="G350" s="246">
        <v>2</v>
      </c>
      <c r="H350" s="248" t="s">
        <v>1305</v>
      </c>
      <c r="I350" s="154" t="s">
        <v>605</v>
      </c>
      <c r="J350" s="154" t="s">
        <v>343</v>
      </c>
      <c r="K350" s="136"/>
      <c r="L350" s="154"/>
      <c r="M350" s="154"/>
      <c r="N350" s="149"/>
      <c r="O350" s="129"/>
      <c r="P350" s="129"/>
      <c r="Q350" s="129"/>
      <c r="R350" s="129"/>
    </row>
    <row r="351" spans="2:18" x14ac:dyDescent="0.2">
      <c r="B351" s="135">
        <v>2</v>
      </c>
      <c r="C351" s="136" t="s">
        <v>1355</v>
      </c>
      <c r="D351" s="139" t="s">
        <v>827</v>
      </c>
      <c r="E351" s="139" t="s">
        <v>149</v>
      </c>
      <c r="F351" s="176">
        <v>5</v>
      </c>
      <c r="G351" s="246">
        <v>1</v>
      </c>
      <c r="H351" s="248" t="s">
        <v>1306</v>
      </c>
      <c r="I351" s="154" t="s">
        <v>614</v>
      </c>
      <c r="J351" s="154" t="s">
        <v>350</v>
      </c>
      <c r="K351" s="136"/>
      <c r="L351" s="154">
        <v>3</v>
      </c>
      <c r="M351" s="154">
        <v>9</v>
      </c>
      <c r="N351" s="128">
        <f t="shared" si="19"/>
        <v>-6</v>
      </c>
      <c r="O351" s="129"/>
      <c r="P351" s="129"/>
      <c r="Q351" s="129"/>
      <c r="R351" s="129"/>
    </row>
    <row r="352" spans="2:18" x14ac:dyDescent="0.2">
      <c r="B352" s="135"/>
      <c r="C352" s="136" t="s">
        <v>1355</v>
      </c>
      <c r="D352" s="139" t="s">
        <v>827</v>
      </c>
      <c r="E352" s="139" t="s">
        <v>149</v>
      </c>
      <c r="F352" s="176">
        <v>5</v>
      </c>
      <c r="G352" s="246">
        <v>2</v>
      </c>
      <c r="H352" s="248" t="s">
        <v>942</v>
      </c>
      <c r="I352" s="154" t="s">
        <v>606</v>
      </c>
      <c r="J352" s="154" t="s">
        <v>350</v>
      </c>
      <c r="K352" s="136"/>
      <c r="L352" s="154"/>
      <c r="M352" s="154"/>
      <c r="N352" s="149"/>
      <c r="O352" s="129"/>
      <c r="P352" s="129"/>
      <c r="Q352" s="129"/>
      <c r="R352" s="129"/>
    </row>
    <row r="353" spans="2:18" x14ac:dyDescent="0.2">
      <c r="B353" s="135"/>
      <c r="C353" s="136" t="s">
        <v>1355</v>
      </c>
      <c r="D353" s="139" t="s">
        <v>827</v>
      </c>
      <c r="E353" s="139" t="s">
        <v>149</v>
      </c>
      <c r="F353" s="176">
        <v>5</v>
      </c>
      <c r="G353" s="246">
        <v>3</v>
      </c>
      <c r="H353" s="248" t="s">
        <v>1307</v>
      </c>
      <c r="I353" s="154" t="s">
        <v>607</v>
      </c>
      <c r="J353" s="154" t="s">
        <v>343</v>
      </c>
      <c r="K353" s="136"/>
      <c r="L353" s="154"/>
      <c r="M353" s="154"/>
      <c r="N353" s="149"/>
      <c r="O353" s="129"/>
      <c r="P353" s="129"/>
      <c r="Q353" s="129"/>
      <c r="R353" s="129"/>
    </row>
    <row r="354" spans="2:18" x14ac:dyDescent="0.2">
      <c r="B354" s="135">
        <v>3</v>
      </c>
      <c r="C354" s="136" t="s">
        <v>19</v>
      </c>
      <c r="D354" s="139" t="s">
        <v>827</v>
      </c>
      <c r="E354" s="139" t="s">
        <v>149</v>
      </c>
      <c r="F354" s="176">
        <v>5</v>
      </c>
      <c r="G354" s="246">
        <v>1</v>
      </c>
      <c r="H354" s="248" t="s">
        <v>945</v>
      </c>
      <c r="I354" s="154" t="s">
        <v>608</v>
      </c>
      <c r="J354" s="154" t="s">
        <v>368</v>
      </c>
      <c r="K354" s="136"/>
      <c r="L354" s="154">
        <v>6</v>
      </c>
      <c r="M354" s="154">
        <v>12</v>
      </c>
      <c r="N354" s="128">
        <f t="shared" si="19"/>
        <v>-6</v>
      </c>
      <c r="O354" s="129"/>
      <c r="P354" s="129"/>
      <c r="Q354" s="129"/>
      <c r="R354" s="129"/>
    </row>
    <row r="355" spans="2:18" x14ac:dyDescent="0.2">
      <c r="B355" s="135"/>
      <c r="C355" s="136" t="s">
        <v>19</v>
      </c>
      <c r="D355" s="139" t="s">
        <v>827</v>
      </c>
      <c r="E355" s="139" t="s">
        <v>149</v>
      </c>
      <c r="F355" s="176">
        <v>5</v>
      </c>
      <c r="G355" s="246">
        <v>2</v>
      </c>
      <c r="H355" s="248" t="s">
        <v>946</v>
      </c>
      <c r="I355" s="154" t="s">
        <v>609</v>
      </c>
      <c r="J355" s="154" t="s">
        <v>368</v>
      </c>
      <c r="K355" s="136"/>
      <c r="L355" s="154"/>
      <c r="M355" s="154"/>
      <c r="N355" s="149"/>
      <c r="O355" s="129"/>
      <c r="P355" s="129"/>
      <c r="Q355" s="129"/>
      <c r="R355" s="129"/>
    </row>
    <row r="356" spans="2:18" x14ac:dyDescent="0.2">
      <c r="B356" s="135"/>
      <c r="C356" s="136" t="s">
        <v>19</v>
      </c>
      <c r="D356" s="139" t="s">
        <v>827</v>
      </c>
      <c r="E356" s="139" t="s">
        <v>149</v>
      </c>
      <c r="F356" s="176">
        <v>5</v>
      </c>
      <c r="G356" s="246">
        <v>3</v>
      </c>
      <c r="H356" s="248" t="s">
        <v>1308</v>
      </c>
      <c r="I356" s="154" t="s">
        <v>610</v>
      </c>
      <c r="J356" s="154" t="s">
        <v>368</v>
      </c>
      <c r="K356" s="136"/>
      <c r="L356" s="154"/>
      <c r="M356" s="154"/>
      <c r="N356" s="149"/>
      <c r="O356" s="129"/>
      <c r="P356" s="129"/>
      <c r="Q356" s="129"/>
      <c r="R356" s="129"/>
    </row>
    <row r="357" spans="2:18" x14ac:dyDescent="0.2">
      <c r="B357" s="135"/>
      <c r="C357" s="136" t="s">
        <v>19</v>
      </c>
      <c r="D357" s="139" t="s">
        <v>827</v>
      </c>
      <c r="E357" s="139" t="s">
        <v>149</v>
      </c>
      <c r="F357" s="176">
        <v>5</v>
      </c>
      <c r="G357" s="246">
        <v>4</v>
      </c>
      <c r="H357" s="248" t="s">
        <v>944</v>
      </c>
      <c r="I357" s="154" t="s">
        <v>611</v>
      </c>
      <c r="J357" s="154" t="s">
        <v>343</v>
      </c>
      <c r="K357" s="136"/>
      <c r="L357" s="154"/>
      <c r="M357" s="154"/>
      <c r="N357" s="149"/>
      <c r="O357" s="129"/>
      <c r="P357" s="129"/>
      <c r="Q357" s="129"/>
      <c r="R357" s="129"/>
    </row>
    <row r="358" spans="2:18" x14ac:dyDescent="0.2">
      <c r="B358" s="135"/>
      <c r="C358" s="136" t="s">
        <v>19</v>
      </c>
      <c r="D358" s="139" t="s">
        <v>827</v>
      </c>
      <c r="E358" s="139" t="s">
        <v>149</v>
      </c>
      <c r="F358" s="176">
        <v>5</v>
      </c>
      <c r="G358" s="246">
        <v>5</v>
      </c>
      <c r="H358" s="248" t="s">
        <v>943</v>
      </c>
      <c r="I358" s="154" t="s">
        <v>612</v>
      </c>
      <c r="J358" s="154" t="s">
        <v>343</v>
      </c>
      <c r="K358" s="136"/>
      <c r="L358" s="154"/>
      <c r="M358" s="154"/>
      <c r="N358" s="149"/>
      <c r="O358" s="129"/>
      <c r="P358" s="129"/>
      <c r="Q358" s="129"/>
      <c r="R358" s="129"/>
    </row>
    <row r="359" spans="2:18" x14ac:dyDescent="0.2">
      <c r="B359" s="135"/>
      <c r="C359" s="136" t="s">
        <v>19</v>
      </c>
      <c r="D359" s="139" t="s">
        <v>827</v>
      </c>
      <c r="E359" s="139" t="s">
        <v>149</v>
      </c>
      <c r="F359" s="176">
        <v>5</v>
      </c>
      <c r="G359" s="246">
        <v>6</v>
      </c>
      <c r="H359" s="248" t="s">
        <v>959</v>
      </c>
      <c r="I359" s="154" t="s">
        <v>615</v>
      </c>
      <c r="J359" s="154" t="s">
        <v>343</v>
      </c>
      <c r="K359" s="136"/>
      <c r="L359" s="154"/>
      <c r="M359" s="154"/>
      <c r="N359" s="149"/>
      <c r="O359" s="129"/>
      <c r="P359" s="129"/>
      <c r="Q359" s="129"/>
      <c r="R359" s="129"/>
    </row>
    <row r="360" spans="2:18" x14ac:dyDescent="0.2">
      <c r="B360" s="135">
        <v>4</v>
      </c>
      <c r="C360" s="136" t="s">
        <v>9</v>
      </c>
      <c r="D360" s="139" t="s">
        <v>827</v>
      </c>
      <c r="E360" s="139" t="s">
        <v>149</v>
      </c>
      <c r="F360" s="176">
        <v>3</v>
      </c>
      <c r="G360" s="246">
        <v>1</v>
      </c>
      <c r="H360" s="248" t="s">
        <v>958</v>
      </c>
      <c r="I360" s="154" t="s">
        <v>582</v>
      </c>
      <c r="J360" s="154" t="s">
        <v>343</v>
      </c>
      <c r="K360" s="136"/>
      <c r="L360" s="154">
        <v>1</v>
      </c>
      <c r="M360" s="154">
        <v>1</v>
      </c>
      <c r="N360" s="128">
        <f t="shared" si="19"/>
        <v>0</v>
      </c>
      <c r="O360" s="129"/>
      <c r="P360" s="129"/>
      <c r="Q360" s="129"/>
      <c r="R360" s="129"/>
    </row>
    <row r="361" spans="2:18" x14ac:dyDescent="0.2">
      <c r="B361" s="130"/>
      <c r="C361" s="131" t="s">
        <v>81</v>
      </c>
      <c r="D361" s="131" t="s">
        <v>827</v>
      </c>
      <c r="E361" s="131" t="s">
        <v>150</v>
      </c>
      <c r="F361" s="133">
        <v>8</v>
      </c>
      <c r="G361" s="244">
        <v>1</v>
      </c>
      <c r="H361" s="261" t="s">
        <v>266</v>
      </c>
      <c r="I361" s="171" t="s">
        <v>267</v>
      </c>
      <c r="J361" s="171" t="s">
        <v>184</v>
      </c>
      <c r="K361" s="132"/>
      <c r="L361" s="133">
        <v>1</v>
      </c>
      <c r="M361" s="133">
        <v>1</v>
      </c>
      <c r="N361" s="128">
        <f t="shared" si="19"/>
        <v>0</v>
      </c>
      <c r="O361" s="129"/>
      <c r="P361" s="129"/>
      <c r="Q361" s="129"/>
    </row>
    <row r="362" spans="2:18" x14ac:dyDescent="0.2">
      <c r="B362" s="135">
        <v>1</v>
      </c>
      <c r="C362" s="136" t="s">
        <v>18</v>
      </c>
      <c r="D362" s="139" t="s">
        <v>827</v>
      </c>
      <c r="E362" s="139" t="s">
        <v>150</v>
      </c>
      <c r="F362" s="176">
        <v>5</v>
      </c>
      <c r="G362" s="246">
        <v>1</v>
      </c>
      <c r="H362" s="248" t="s">
        <v>936</v>
      </c>
      <c r="I362" s="154" t="s">
        <v>613</v>
      </c>
      <c r="J362" s="154" t="s">
        <v>184</v>
      </c>
      <c r="K362" s="136"/>
      <c r="L362" s="196">
        <v>1</v>
      </c>
      <c r="M362" s="154">
        <v>2</v>
      </c>
      <c r="N362" s="128">
        <f t="shared" si="19"/>
        <v>-1</v>
      </c>
      <c r="O362" s="129"/>
      <c r="P362" s="129"/>
      <c r="Q362" s="129"/>
      <c r="R362" s="129"/>
    </row>
    <row r="363" spans="2:18" x14ac:dyDescent="0.2">
      <c r="B363" s="146"/>
      <c r="C363" s="208" t="s">
        <v>158</v>
      </c>
      <c r="D363" s="209"/>
      <c r="E363" s="209"/>
      <c r="F363" s="209"/>
      <c r="G363" s="240"/>
      <c r="H363" s="241"/>
      <c r="I363" s="210"/>
      <c r="J363" s="210"/>
      <c r="K363" s="210"/>
      <c r="L363" s="210"/>
      <c r="M363" s="210"/>
      <c r="N363" s="210"/>
      <c r="O363" s="129"/>
      <c r="P363" s="129"/>
      <c r="Q363" s="129"/>
      <c r="R363" s="129"/>
    </row>
    <row r="364" spans="2:18" x14ac:dyDescent="0.2">
      <c r="B364" s="215"/>
      <c r="C364" s="216" t="s">
        <v>106</v>
      </c>
      <c r="D364" s="216" t="s">
        <v>106</v>
      </c>
      <c r="E364" s="216"/>
      <c r="F364" s="209"/>
      <c r="G364" s="240"/>
      <c r="H364" s="263"/>
      <c r="I364" s="210"/>
      <c r="J364" s="210"/>
      <c r="K364" s="217"/>
      <c r="L364" s="209"/>
      <c r="M364" s="209"/>
      <c r="N364" s="218"/>
      <c r="O364" s="129"/>
      <c r="P364" s="129"/>
      <c r="Q364" s="129"/>
      <c r="R364" s="129"/>
    </row>
    <row r="365" spans="2:18" x14ac:dyDescent="0.2">
      <c r="B365" s="215"/>
      <c r="C365" s="216" t="s">
        <v>93</v>
      </c>
      <c r="D365" s="216" t="s">
        <v>106</v>
      </c>
      <c r="E365" s="216" t="s">
        <v>829</v>
      </c>
      <c r="F365" s="209"/>
      <c r="G365" s="240"/>
      <c r="H365" s="270"/>
      <c r="I365" s="220"/>
      <c r="J365" s="220"/>
      <c r="K365" s="219"/>
      <c r="L365" s="209"/>
      <c r="M365" s="209"/>
      <c r="N365" s="218"/>
      <c r="O365" s="129"/>
      <c r="P365" s="129"/>
      <c r="Q365" s="129"/>
      <c r="R365" s="129"/>
    </row>
    <row r="366" spans="2:18" x14ac:dyDescent="0.2">
      <c r="B366" s="222">
        <v>1</v>
      </c>
      <c r="C366" s="213" t="s">
        <v>37</v>
      </c>
      <c r="D366" s="131"/>
      <c r="E366" s="131"/>
      <c r="F366" s="167"/>
      <c r="G366" s="271"/>
      <c r="H366" s="269"/>
      <c r="I366" s="167"/>
      <c r="J366" s="167"/>
      <c r="K366" s="214"/>
      <c r="L366" s="167"/>
      <c r="M366" s="167"/>
      <c r="N366" s="134"/>
      <c r="O366" s="129"/>
      <c r="P366" s="129"/>
      <c r="Q366" s="129"/>
      <c r="R366" s="129"/>
    </row>
    <row r="367" spans="2:18" x14ac:dyDescent="0.2">
      <c r="B367" s="135"/>
      <c r="C367" s="136" t="s">
        <v>498</v>
      </c>
      <c r="D367" s="139" t="s">
        <v>106</v>
      </c>
      <c r="E367" s="139" t="s">
        <v>829</v>
      </c>
      <c r="F367" s="176">
        <v>7</v>
      </c>
      <c r="G367" s="246">
        <v>1</v>
      </c>
      <c r="H367" s="248" t="s">
        <v>998</v>
      </c>
      <c r="I367" s="154" t="s">
        <v>712</v>
      </c>
      <c r="J367" s="154" t="s">
        <v>187</v>
      </c>
      <c r="K367" s="175"/>
      <c r="L367" s="154">
        <v>1</v>
      </c>
      <c r="M367" s="154">
        <v>1</v>
      </c>
      <c r="N367" s="128">
        <f t="shared" ref="N367:N417" si="20">L367-M367</f>
        <v>0</v>
      </c>
      <c r="O367" s="129"/>
      <c r="P367" s="129"/>
      <c r="Q367" s="129"/>
      <c r="R367" s="129"/>
    </row>
    <row r="368" spans="2:18" x14ac:dyDescent="0.2">
      <c r="B368" s="135">
        <v>2</v>
      </c>
      <c r="C368" s="136" t="s">
        <v>38</v>
      </c>
      <c r="D368" s="139" t="s">
        <v>106</v>
      </c>
      <c r="E368" s="139" t="s">
        <v>829</v>
      </c>
      <c r="F368" s="176">
        <v>5</v>
      </c>
      <c r="G368" s="246">
        <v>1</v>
      </c>
      <c r="H368" s="248" t="s">
        <v>985</v>
      </c>
      <c r="I368" s="154" t="s">
        <v>713</v>
      </c>
      <c r="J368" s="154" t="s">
        <v>187</v>
      </c>
      <c r="K368" s="175"/>
      <c r="L368" s="154">
        <v>9</v>
      </c>
      <c r="M368" s="154">
        <v>17</v>
      </c>
      <c r="N368" s="128">
        <f t="shared" si="20"/>
        <v>-8</v>
      </c>
      <c r="O368" s="129"/>
      <c r="P368" s="129"/>
      <c r="Q368" s="129"/>
      <c r="R368" s="129"/>
    </row>
    <row r="369" spans="2:18" x14ac:dyDescent="0.2">
      <c r="B369" s="135"/>
      <c r="C369" s="136" t="s">
        <v>38</v>
      </c>
      <c r="D369" s="139" t="s">
        <v>106</v>
      </c>
      <c r="E369" s="139" t="s">
        <v>829</v>
      </c>
      <c r="F369" s="176">
        <v>5</v>
      </c>
      <c r="G369" s="246">
        <v>2</v>
      </c>
      <c r="H369" s="248" t="s">
        <v>986</v>
      </c>
      <c r="I369" s="154" t="s">
        <v>714</v>
      </c>
      <c r="J369" s="154" t="s">
        <v>187</v>
      </c>
      <c r="K369" s="175"/>
      <c r="L369" s="154"/>
      <c r="M369" s="154"/>
      <c r="N369" s="149"/>
      <c r="O369" s="129"/>
      <c r="P369" s="129"/>
      <c r="Q369" s="129"/>
      <c r="R369" s="129"/>
    </row>
    <row r="370" spans="2:18" x14ac:dyDescent="0.2">
      <c r="B370" s="135"/>
      <c r="C370" s="136" t="s">
        <v>38</v>
      </c>
      <c r="D370" s="139" t="s">
        <v>106</v>
      </c>
      <c r="E370" s="139" t="s">
        <v>829</v>
      </c>
      <c r="F370" s="176">
        <v>5</v>
      </c>
      <c r="G370" s="246">
        <v>3</v>
      </c>
      <c r="H370" s="248" t="s">
        <v>983</v>
      </c>
      <c r="I370" s="154" t="s">
        <v>715</v>
      </c>
      <c r="J370" s="154" t="s">
        <v>187</v>
      </c>
      <c r="K370" s="175"/>
      <c r="L370" s="154"/>
      <c r="M370" s="154"/>
      <c r="N370" s="149"/>
      <c r="O370" s="129"/>
      <c r="P370" s="129"/>
      <c r="Q370" s="129"/>
      <c r="R370" s="129"/>
    </row>
    <row r="371" spans="2:18" x14ac:dyDescent="0.2">
      <c r="B371" s="135"/>
      <c r="C371" s="136" t="s">
        <v>38</v>
      </c>
      <c r="D371" s="139" t="s">
        <v>106</v>
      </c>
      <c r="E371" s="139" t="s">
        <v>829</v>
      </c>
      <c r="F371" s="176">
        <v>5</v>
      </c>
      <c r="G371" s="246">
        <v>4</v>
      </c>
      <c r="H371" s="248" t="s">
        <v>995</v>
      </c>
      <c r="I371" s="154" t="s">
        <v>716</v>
      </c>
      <c r="J371" s="154" t="s">
        <v>368</v>
      </c>
      <c r="K371" s="175"/>
      <c r="L371" s="154"/>
      <c r="M371" s="154"/>
      <c r="N371" s="149"/>
      <c r="O371" s="129"/>
      <c r="P371" s="129"/>
      <c r="Q371" s="129"/>
      <c r="R371" s="129"/>
    </row>
    <row r="372" spans="2:18" x14ac:dyDescent="0.2">
      <c r="B372" s="135"/>
      <c r="C372" s="136" t="s">
        <v>38</v>
      </c>
      <c r="D372" s="139" t="s">
        <v>106</v>
      </c>
      <c r="E372" s="139" t="s">
        <v>829</v>
      </c>
      <c r="F372" s="176">
        <v>5</v>
      </c>
      <c r="G372" s="246">
        <v>5</v>
      </c>
      <c r="H372" s="248" t="s">
        <v>1309</v>
      </c>
      <c r="I372" s="154" t="s">
        <v>717</v>
      </c>
      <c r="J372" s="154" t="s">
        <v>343</v>
      </c>
      <c r="K372" s="175"/>
      <c r="L372" s="154"/>
      <c r="M372" s="154"/>
      <c r="N372" s="149"/>
      <c r="O372" s="129"/>
      <c r="P372" s="129"/>
      <c r="Q372" s="129"/>
      <c r="R372" s="129"/>
    </row>
    <row r="373" spans="2:18" x14ac:dyDescent="0.2">
      <c r="B373" s="135"/>
      <c r="C373" s="136" t="s">
        <v>38</v>
      </c>
      <c r="D373" s="139" t="s">
        <v>106</v>
      </c>
      <c r="E373" s="139" t="s">
        <v>829</v>
      </c>
      <c r="F373" s="176">
        <v>5</v>
      </c>
      <c r="G373" s="246">
        <v>6</v>
      </c>
      <c r="H373" s="248" t="s">
        <v>984</v>
      </c>
      <c r="I373" s="154" t="s">
        <v>718</v>
      </c>
      <c r="J373" s="154" t="s">
        <v>187</v>
      </c>
      <c r="K373" s="175"/>
      <c r="L373" s="154"/>
      <c r="M373" s="154"/>
      <c r="N373" s="149"/>
      <c r="O373" s="129"/>
      <c r="P373" s="129"/>
      <c r="Q373" s="129"/>
      <c r="R373" s="129"/>
    </row>
    <row r="374" spans="2:18" x14ac:dyDescent="0.2">
      <c r="B374" s="135"/>
      <c r="C374" s="136" t="s">
        <v>38</v>
      </c>
      <c r="D374" s="139" t="s">
        <v>106</v>
      </c>
      <c r="E374" s="139" t="s">
        <v>829</v>
      </c>
      <c r="F374" s="176">
        <v>5</v>
      </c>
      <c r="G374" s="246">
        <v>7</v>
      </c>
      <c r="H374" s="248" t="s">
        <v>996</v>
      </c>
      <c r="I374" s="154" t="s">
        <v>719</v>
      </c>
      <c r="J374" s="154" t="s">
        <v>357</v>
      </c>
      <c r="K374" s="175"/>
      <c r="L374" s="154"/>
      <c r="M374" s="154"/>
      <c r="N374" s="149"/>
      <c r="O374" s="129"/>
      <c r="P374" s="129"/>
      <c r="Q374" s="129"/>
      <c r="R374" s="129"/>
    </row>
    <row r="375" spans="2:18" x14ac:dyDescent="0.2">
      <c r="B375" s="135"/>
      <c r="C375" s="136" t="s">
        <v>38</v>
      </c>
      <c r="D375" s="139" t="s">
        <v>106</v>
      </c>
      <c r="E375" s="139" t="s">
        <v>829</v>
      </c>
      <c r="F375" s="176">
        <v>5</v>
      </c>
      <c r="G375" s="246">
        <v>8</v>
      </c>
      <c r="H375" s="248" t="s">
        <v>991</v>
      </c>
      <c r="I375" s="154" t="s">
        <v>720</v>
      </c>
      <c r="J375" s="154" t="s">
        <v>341</v>
      </c>
      <c r="K375" s="175"/>
      <c r="L375" s="154"/>
      <c r="M375" s="154"/>
      <c r="N375" s="149"/>
      <c r="O375" s="129"/>
      <c r="P375" s="129"/>
      <c r="Q375" s="129"/>
      <c r="R375" s="129"/>
    </row>
    <row r="376" spans="2:18" x14ac:dyDescent="0.2">
      <c r="B376" s="135"/>
      <c r="C376" s="136" t="s">
        <v>38</v>
      </c>
      <c r="D376" s="139" t="s">
        <v>106</v>
      </c>
      <c r="E376" s="139" t="s">
        <v>829</v>
      </c>
      <c r="F376" s="176">
        <v>5</v>
      </c>
      <c r="G376" s="246">
        <v>9</v>
      </c>
      <c r="H376" s="248" t="s">
        <v>980</v>
      </c>
      <c r="I376" s="154" t="s">
        <v>721</v>
      </c>
      <c r="J376" s="154" t="s">
        <v>184</v>
      </c>
      <c r="K376" s="175"/>
      <c r="L376" s="154"/>
      <c r="M376" s="154"/>
      <c r="N376" s="149"/>
      <c r="O376" s="129"/>
      <c r="P376" s="129"/>
      <c r="Q376" s="129"/>
      <c r="R376" s="129"/>
    </row>
    <row r="377" spans="2:18" x14ac:dyDescent="0.2">
      <c r="B377" s="124"/>
      <c r="C377" s="125" t="s">
        <v>65</v>
      </c>
      <c r="D377" s="125" t="s">
        <v>827</v>
      </c>
      <c r="E377" s="125"/>
      <c r="F377" s="127">
        <v>11</v>
      </c>
      <c r="G377" s="242">
        <v>1</v>
      </c>
      <c r="H377" s="249" t="s">
        <v>272</v>
      </c>
      <c r="I377" s="152" t="s">
        <v>273</v>
      </c>
      <c r="J377" s="152" t="s">
        <v>181</v>
      </c>
      <c r="K377" s="126"/>
      <c r="L377" s="127">
        <v>1</v>
      </c>
      <c r="M377" s="127">
        <v>1</v>
      </c>
      <c r="N377" s="128">
        <f t="shared" si="20"/>
        <v>0</v>
      </c>
      <c r="O377" s="129"/>
      <c r="P377" s="129"/>
      <c r="Q377" s="129"/>
      <c r="R377" s="129"/>
    </row>
    <row r="378" spans="2:18" x14ac:dyDescent="0.2">
      <c r="B378" s="130"/>
      <c r="C378" s="131" t="s">
        <v>104</v>
      </c>
      <c r="D378" s="131" t="s">
        <v>827</v>
      </c>
      <c r="E378" s="131" t="s">
        <v>147</v>
      </c>
      <c r="F378" s="133">
        <v>8</v>
      </c>
      <c r="G378" s="244">
        <v>1</v>
      </c>
      <c r="H378" s="245" t="s">
        <v>274</v>
      </c>
      <c r="I378" s="153" t="s">
        <v>275</v>
      </c>
      <c r="J378" s="153" t="s">
        <v>184</v>
      </c>
      <c r="K378" s="132"/>
      <c r="L378" s="133">
        <v>1</v>
      </c>
      <c r="M378" s="133">
        <v>1</v>
      </c>
      <c r="N378" s="128">
        <f t="shared" si="20"/>
        <v>0</v>
      </c>
      <c r="O378" s="129"/>
      <c r="P378" s="129"/>
      <c r="Q378" s="129"/>
      <c r="R378" s="129"/>
    </row>
    <row r="379" spans="2:18" x14ac:dyDescent="0.2">
      <c r="B379" s="135">
        <v>1</v>
      </c>
      <c r="C379" s="136" t="s">
        <v>2</v>
      </c>
      <c r="D379" s="139" t="s">
        <v>827</v>
      </c>
      <c r="E379" s="139" t="s">
        <v>147</v>
      </c>
      <c r="F379" s="179">
        <v>6</v>
      </c>
      <c r="G379" s="251">
        <v>1</v>
      </c>
      <c r="H379" s="248" t="s">
        <v>974</v>
      </c>
      <c r="I379" s="154" t="s">
        <v>722</v>
      </c>
      <c r="J379" s="154" t="s">
        <v>184</v>
      </c>
      <c r="K379" s="175"/>
      <c r="L379" s="154">
        <v>1</v>
      </c>
      <c r="M379" s="154">
        <v>1</v>
      </c>
      <c r="N379" s="128">
        <f t="shared" si="20"/>
        <v>0</v>
      </c>
      <c r="O379" s="129"/>
      <c r="P379" s="129"/>
      <c r="Q379" s="129"/>
      <c r="R379" s="129"/>
    </row>
    <row r="380" spans="2:18" x14ac:dyDescent="0.2">
      <c r="B380" s="135">
        <v>2</v>
      </c>
      <c r="C380" s="136" t="s">
        <v>839</v>
      </c>
      <c r="D380" s="139" t="s">
        <v>827</v>
      </c>
      <c r="E380" s="139" t="s">
        <v>147</v>
      </c>
      <c r="F380" s="179">
        <v>5</v>
      </c>
      <c r="G380" s="251">
        <v>1</v>
      </c>
      <c r="H380" s="248" t="s">
        <v>977</v>
      </c>
      <c r="I380" s="154" t="s">
        <v>723</v>
      </c>
      <c r="J380" s="154" t="s">
        <v>341</v>
      </c>
      <c r="K380" s="175"/>
      <c r="L380" s="154">
        <v>3</v>
      </c>
      <c r="M380" s="154">
        <v>4</v>
      </c>
      <c r="N380" s="128">
        <f t="shared" si="20"/>
        <v>-1</v>
      </c>
      <c r="O380" s="129"/>
      <c r="P380" s="129"/>
      <c r="Q380" s="129"/>
      <c r="R380" s="129"/>
    </row>
    <row r="381" spans="2:18" x14ac:dyDescent="0.2">
      <c r="B381" s="135"/>
      <c r="C381" s="136" t="s">
        <v>839</v>
      </c>
      <c r="D381" s="139" t="s">
        <v>827</v>
      </c>
      <c r="E381" s="139" t="s">
        <v>147</v>
      </c>
      <c r="F381" s="179">
        <v>5</v>
      </c>
      <c r="G381" s="251">
        <v>2</v>
      </c>
      <c r="H381" s="248" t="s">
        <v>976</v>
      </c>
      <c r="I381" s="154" t="s">
        <v>724</v>
      </c>
      <c r="J381" s="154" t="s">
        <v>187</v>
      </c>
      <c r="K381" s="175"/>
      <c r="L381" s="154"/>
      <c r="M381" s="154"/>
      <c r="N381" s="149"/>
      <c r="O381" s="129"/>
      <c r="P381" s="129"/>
      <c r="Q381" s="129"/>
      <c r="R381" s="129"/>
    </row>
    <row r="382" spans="2:18" x14ac:dyDescent="0.2">
      <c r="B382" s="135"/>
      <c r="C382" s="136" t="s">
        <v>839</v>
      </c>
      <c r="D382" s="139" t="s">
        <v>827</v>
      </c>
      <c r="E382" s="139" t="s">
        <v>147</v>
      </c>
      <c r="F382" s="179">
        <v>5</v>
      </c>
      <c r="G382" s="251">
        <v>3</v>
      </c>
      <c r="H382" s="272" t="s">
        <v>975</v>
      </c>
      <c r="I382" s="154" t="s">
        <v>725</v>
      </c>
      <c r="J382" s="154" t="s">
        <v>187</v>
      </c>
      <c r="K382" s="175"/>
      <c r="L382" s="154"/>
      <c r="M382" s="154"/>
      <c r="N382" s="149"/>
      <c r="O382" s="129"/>
      <c r="P382" s="129"/>
      <c r="Q382" s="129"/>
      <c r="R382" s="129"/>
    </row>
    <row r="383" spans="2:18" x14ac:dyDescent="0.2">
      <c r="B383" s="135">
        <v>3</v>
      </c>
      <c r="C383" s="136" t="s">
        <v>1378</v>
      </c>
      <c r="D383" s="139" t="s">
        <v>827</v>
      </c>
      <c r="E383" s="139" t="s">
        <v>147</v>
      </c>
      <c r="F383" s="179">
        <v>6</v>
      </c>
      <c r="G383" s="251"/>
      <c r="H383" s="248"/>
      <c r="I383" s="154"/>
      <c r="J383" s="154"/>
      <c r="K383" s="175"/>
      <c r="L383" s="154">
        <v>0</v>
      </c>
      <c r="M383" s="154">
        <v>1</v>
      </c>
      <c r="N383" s="128">
        <f t="shared" si="20"/>
        <v>-1</v>
      </c>
      <c r="O383" s="129"/>
      <c r="P383" s="129"/>
      <c r="Q383" s="129"/>
      <c r="R383" s="129"/>
    </row>
    <row r="384" spans="2:18" x14ac:dyDescent="0.2">
      <c r="B384" s="130"/>
      <c r="C384" s="131" t="s">
        <v>80</v>
      </c>
      <c r="D384" s="131" t="s">
        <v>827</v>
      </c>
      <c r="E384" s="131" t="s">
        <v>148</v>
      </c>
      <c r="F384" s="133">
        <v>8</v>
      </c>
      <c r="G384" s="244">
        <v>1</v>
      </c>
      <c r="H384" s="245" t="s">
        <v>276</v>
      </c>
      <c r="I384" s="153" t="s">
        <v>277</v>
      </c>
      <c r="J384" s="153" t="s">
        <v>187</v>
      </c>
      <c r="K384" s="132"/>
      <c r="L384" s="133">
        <v>1</v>
      </c>
      <c r="M384" s="133">
        <v>1</v>
      </c>
      <c r="N384" s="128">
        <f t="shared" si="20"/>
        <v>0</v>
      </c>
      <c r="O384" s="129"/>
      <c r="P384" s="129"/>
      <c r="Q384" s="129"/>
      <c r="R384" s="129"/>
    </row>
    <row r="385" spans="2:18" x14ac:dyDescent="0.2">
      <c r="B385" s="135">
        <v>1</v>
      </c>
      <c r="C385" s="136" t="s">
        <v>96</v>
      </c>
      <c r="D385" s="139" t="s">
        <v>827</v>
      </c>
      <c r="E385" s="139" t="s">
        <v>148</v>
      </c>
      <c r="F385" s="179">
        <v>5</v>
      </c>
      <c r="G385" s="251">
        <v>1</v>
      </c>
      <c r="H385" s="248" t="s">
        <v>999</v>
      </c>
      <c r="I385" s="154" t="s">
        <v>726</v>
      </c>
      <c r="J385" s="154" t="s">
        <v>187</v>
      </c>
      <c r="K385" s="175"/>
      <c r="L385" s="154">
        <v>3</v>
      </c>
      <c r="M385" s="154">
        <v>4</v>
      </c>
      <c r="N385" s="128">
        <f t="shared" si="20"/>
        <v>-1</v>
      </c>
      <c r="O385" s="129"/>
      <c r="P385" s="129"/>
      <c r="Q385" s="129"/>
      <c r="R385" s="129"/>
    </row>
    <row r="386" spans="2:18" x14ac:dyDescent="0.2">
      <c r="B386" s="135"/>
      <c r="C386" s="136" t="s">
        <v>96</v>
      </c>
      <c r="D386" s="139" t="s">
        <v>827</v>
      </c>
      <c r="E386" s="139" t="s">
        <v>148</v>
      </c>
      <c r="F386" s="179">
        <v>5</v>
      </c>
      <c r="G386" s="251">
        <v>2</v>
      </c>
      <c r="H386" s="248" t="s">
        <v>978</v>
      </c>
      <c r="I386" s="154" t="s">
        <v>727</v>
      </c>
      <c r="J386" s="154" t="s">
        <v>184</v>
      </c>
      <c r="K386" s="175"/>
      <c r="L386" s="154"/>
      <c r="M386" s="154"/>
      <c r="N386" s="149"/>
      <c r="O386" s="129"/>
      <c r="P386" s="129"/>
      <c r="Q386" s="129"/>
      <c r="R386" s="129"/>
    </row>
    <row r="387" spans="2:18" x14ac:dyDescent="0.2">
      <c r="B387" s="135"/>
      <c r="C387" s="136" t="s">
        <v>96</v>
      </c>
      <c r="D387" s="139" t="s">
        <v>827</v>
      </c>
      <c r="E387" s="139" t="s">
        <v>148</v>
      </c>
      <c r="F387" s="179">
        <v>5</v>
      </c>
      <c r="G387" s="251">
        <v>3</v>
      </c>
      <c r="H387" s="248" t="s">
        <v>1000</v>
      </c>
      <c r="I387" s="154" t="s">
        <v>728</v>
      </c>
      <c r="J387" s="154" t="s">
        <v>187</v>
      </c>
      <c r="K387" s="175"/>
      <c r="L387" s="154"/>
      <c r="M387" s="154"/>
      <c r="N387" s="149"/>
      <c r="O387" s="129"/>
      <c r="P387" s="129"/>
      <c r="Q387" s="129"/>
      <c r="R387" s="129"/>
    </row>
    <row r="388" spans="2:18" x14ac:dyDescent="0.2">
      <c r="B388" s="135">
        <v>2</v>
      </c>
      <c r="C388" s="138" t="s">
        <v>14</v>
      </c>
      <c r="D388" s="139" t="s">
        <v>827</v>
      </c>
      <c r="E388" s="139" t="s">
        <v>148</v>
      </c>
      <c r="F388" s="180">
        <v>3</v>
      </c>
      <c r="G388" s="253">
        <v>1</v>
      </c>
      <c r="H388" s="248" t="s">
        <v>1008</v>
      </c>
      <c r="I388" s="155" t="s">
        <v>734</v>
      </c>
      <c r="J388" s="155" t="s">
        <v>418</v>
      </c>
      <c r="K388" s="186"/>
      <c r="L388" s="155">
        <v>7</v>
      </c>
      <c r="M388" s="155">
        <v>7</v>
      </c>
      <c r="N388" s="128">
        <f t="shared" si="20"/>
        <v>0</v>
      </c>
      <c r="O388" s="129"/>
      <c r="P388" s="129"/>
      <c r="Q388" s="129"/>
    </row>
    <row r="389" spans="2:18" x14ac:dyDescent="0.2">
      <c r="B389" s="135"/>
      <c r="C389" s="138" t="s">
        <v>14</v>
      </c>
      <c r="D389" s="139" t="s">
        <v>827</v>
      </c>
      <c r="E389" s="139" t="s">
        <v>148</v>
      </c>
      <c r="F389" s="180">
        <v>3</v>
      </c>
      <c r="G389" s="253">
        <v>2</v>
      </c>
      <c r="H389" s="248" t="s">
        <v>1007</v>
      </c>
      <c r="I389" s="154" t="s">
        <v>730</v>
      </c>
      <c r="J389" s="154" t="s">
        <v>360</v>
      </c>
      <c r="K389" s="201"/>
      <c r="L389" s="188"/>
      <c r="M389" s="188"/>
      <c r="N389" s="149"/>
      <c r="O389" s="129"/>
      <c r="P389" s="129"/>
      <c r="Q389" s="129"/>
    </row>
    <row r="390" spans="2:18" x14ac:dyDescent="0.2">
      <c r="B390" s="135"/>
      <c r="C390" s="138" t="s">
        <v>14</v>
      </c>
      <c r="D390" s="139" t="s">
        <v>827</v>
      </c>
      <c r="E390" s="139" t="s">
        <v>148</v>
      </c>
      <c r="F390" s="180">
        <v>3</v>
      </c>
      <c r="G390" s="253">
        <v>3</v>
      </c>
      <c r="H390" s="248" t="s">
        <v>1002</v>
      </c>
      <c r="I390" s="154" t="s">
        <v>731</v>
      </c>
      <c r="J390" s="154" t="s">
        <v>341</v>
      </c>
      <c r="K390" s="201"/>
      <c r="L390" s="188"/>
      <c r="M390" s="188"/>
      <c r="N390" s="149"/>
      <c r="O390" s="129"/>
      <c r="P390" s="129"/>
      <c r="Q390" s="129"/>
    </row>
    <row r="391" spans="2:18" x14ac:dyDescent="0.2">
      <c r="B391" s="135"/>
      <c r="C391" s="138" t="s">
        <v>14</v>
      </c>
      <c r="D391" s="139" t="s">
        <v>827</v>
      </c>
      <c r="E391" s="139" t="s">
        <v>148</v>
      </c>
      <c r="F391" s="180">
        <v>3</v>
      </c>
      <c r="G391" s="253">
        <v>4</v>
      </c>
      <c r="H391" s="248" t="s">
        <v>1009</v>
      </c>
      <c r="I391" s="154" t="s">
        <v>732</v>
      </c>
      <c r="J391" s="154" t="s">
        <v>418</v>
      </c>
      <c r="K391" s="201"/>
      <c r="L391" s="188"/>
      <c r="M391" s="188"/>
      <c r="N391" s="149"/>
      <c r="O391" s="129"/>
      <c r="P391" s="129"/>
      <c r="Q391" s="129"/>
    </row>
    <row r="392" spans="2:18" x14ac:dyDescent="0.2">
      <c r="B392" s="135"/>
      <c r="C392" s="138" t="s">
        <v>14</v>
      </c>
      <c r="D392" s="139" t="s">
        <v>827</v>
      </c>
      <c r="E392" s="139" t="s">
        <v>148</v>
      </c>
      <c r="F392" s="180">
        <v>3</v>
      </c>
      <c r="G392" s="253">
        <v>5</v>
      </c>
      <c r="H392" s="248" t="s">
        <v>1004</v>
      </c>
      <c r="I392" s="154" t="s">
        <v>733</v>
      </c>
      <c r="J392" s="154" t="s">
        <v>368</v>
      </c>
      <c r="K392" s="201"/>
      <c r="L392" s="188"/>
      <c r="M392" s="188"/>
      <c r="N392" s="149"/>
      <c r="O392" s="129"/>
      <c r="P392" s="129"/>
      <c r="Q392" s="129"/>
    </row>
    <row r="393" spans="2:18" x14ac:dyDescent="0.2">
      <c r="B393" s="135"/>
      <c r="C393" s="138" t="s">
        <v>14</v>
      </c>
      <c r="D393" s="139" t="s">
        <v>827</v>
      </c>
      <c r="E393" s="139" t="s">
        <v>148</v>
      </c>
      <c r="F393" s="180">
        <v>3</v>
      </c>
      <c r="G393" s="253">
        <v>6</v>
      </c>
      <c r="H393" s="248" t="s">
        <v>1370</v>
      </c>
      <c r="I393" s="154" t="s">
        <v>729</v>
      </c>
      <c r="J393" s="154" t="s">
        <v>350</v>
      </c>
      <c r="K393" s="201"/>
      <c r="L393" s="188"/>
      <c r="M393" s="188"/>
      <c r="N393" s="149"/>
      <c r="O393" s="129"/>
      <c r="P393" s="129"/>
      <c r="Q393" s="129"/>
    </row>
    <row r="394" spans="2:18" x14ac:dyDescent="0.2">
      <c r="B394" s="135"/>
      <c r="C394" s="138" t="s">
        <v>14</v>
      </c>
      <c r="D394" s="139" t="s">
        <v>827</v>
      </c>
      <c r="E394" s="139" t="s">
        <v>148</v>
      </c>
      <c r="F394" s="180">
        <v>3</v>
      </c>
      <c r="G394" s="253">
        <v>7</v>
      </c>
      <c r="H394" s="248" t="s">
        <v>1358</v>
      </c>
      <c r="I394" s="154"/>
      <c r="J394" s="154"/>
      <c r="K394" s="201" t="s">
        <v>1349</v>
      </c>
      <c r="L394" s="188"/>
      <c r="M394" s="188"/>
      <c r="N394" s="149"/>
      <c r="O394" s="129"/>
      <c r="P394" s="129"/>
      <c r="Q394" s="129"/>
    </row>
    <row r="395" spans="2:18" x14ac:dyDescent="0.2">
      <c r="B395" s="135">
        <v>3</v>
      </c>
      <c r="C395" s="138" t="s">
        <v>24</v>
      </c>
      <c r="D395" s="139" t="s">
        <v>827</v>
      </c>
      <c r="E395" s="139" t="s">
        <v>148</v>
      </c>
      <c r="F395" s="180">
        <v>5</v>
      </c>
      <c r="G395" s="253">
        <v>1</v>
      </c>
      <c r="H395" s="248" t="s">
        <v>1006</v>
      </c>
      <c r="I395" s="155" t="s">
        <v>735</v>
      </c>
      <c r="J395" s="155" t="s">
        <v>357</v>
      </c>
      <c r="K395" s="186"/>
      <c r="L395" s="155">
        <v>1</v>
      </c>
      <c r="M395" s="155">
        <v>2</v>
      </c>
      <c r="N395" s="128">
        <f t="shared" si="20"/>
        <v>-1</v>
      </c>
      <c r="O395" s="129"/>
      <c r="P395" s="129"/>
      <c r="Q395" s="129"/>
    </row>
    <row r="396" spans="2:18" x14ac:dyDescent="0.2">
      <c r="B396" s="135">
        <v>4</v>
      </c>
      <c r="C396" s="138" t="s">
        <v>101</v>
      </c>
      <c r="D396" s="139" t="s">
        <v>827</v>
      </c>
      <c r="E396" s="139" t="s">
        <v>148</v>
      </c>
      <c r="F396" s="180">
        <v>5</v>
      </c>
      <c r="G396" s="253">
        <v>1</v>
      </c>
      <c r="H396" s="248" t="s">
        <v>1310</v>
      </c>
      <c r="I396" s="155" t="s">
        <v>736</v>
      </c>
      <c r="J396" s="155" t="s">
        <v>184</v>
      </c>
      <c r="K396" s="186"/>
      <c r="L396" s="155">
        <v>1</v>
      </c>
      <c r="M396" s="155">
        <v>1</v>
      </c>
      <c r="N396" s="128">
        <f t="shared" si="20"/>
        <v>0</v>
      </c>
      <c r="O396" s="129"/>
      <c r="P396" s="129"/>
      <c r="Q396" s="129"/>
    </row>
    <row r="397" spans="2:18" x14ac:dyDescent="0.2">
      <c r="B397" s="135">
        <v>5</v>
      </c>
      <c r="C397" s="143" t="s">
        <v>838</v>
      </c>
      <c r="D397" s="139" t="s">
        <v>827</v>
      </c>
      <c r="E397" s="139" t="s">
        <v>148</v>
      </c>
      <c r="F397" s="180">
        <v>5</v>
      </c>
      <c r="G397" s="253">
        <v>1</v>
      </c>
      <c r="H397" s="248" t="s">
        <v>1001</v>
      </c>
      <c r="I397" s="155" t="s">
        <v>737</v>
      </c>
      <c r="J397" s="155" t="s">
        <v>350</v>
      </c>
      <c r="K397" s="186"/>
      <c r="L397" s="155">
        <v>3</v>
      </c>
      <c r="M397" s="155">
        <v>3</v>
      </c>
      <c r="N397" s="128">
        <f t="shared" si="20"/>
        <v>0</v>
      </c>
      <c r="O397" s="129"/>
      <c r="P397" s="129"/>
      <c r="Q397" s="129"/>
    </row>
    <row r="398" spans="2:18" x14ac:dyDescent="0.2">
      <c r="B398" s="135"/>
      <c r="C398" s="143" t="s">
        <v>838</v>
      </c>
      <c r="D398" s="139" t="s">
        <v>827</v>
      </c>
      <c r="E398" s="139" t="s">
        <v>148</v>
      </c>
      <c r="F398" s="180">
        <v>5</v>
      </c>
      <c r="G398" s="253">
        <v>2</v>
      </c>
      <c r="H398" s="248" t="s">
        <v>1003</v>
      </c>
      <c r="I398" s="155" t="s">
        <v>738</v>
      </c>
      <c r="J398" s="155" t="s">
        <v>343</v>
      </c>
      <c r="K398" s="186"/>
      <c r="L398" s="188"/>
      <c r="M398" s="188"/>
      <c r="N398" s="149"/>
      <c r="O398" s="129"/>
      <c r="P398" s="129"/>
      <c r="Q398" s="129"/>
    </row>
    <row r="399" spans="2:18" x14ac:dyDescent="0.2">
      <c r="B399" s="135"/>
      <c r="C399" s="143" t="s">
        <v>838</v>
      </c>
      <c r="D399" s="139" t="s">
        <v>827</v>
      </c>
      <c r="E399" s="139" t="s">
        <v>148</v>
      </c>
      <c r="F399" s="180">
        <v>5</v>
      </c>
      <c r="G399" s="253">
        <v>3</v>
      </c>
      <c r="H399" s="248" t="s">
        <v>994</v>
      </c>
      <c r="I399" s="155" t="s">
        <v>739</v>
      </c>
      <c r="J399" s="155" t="s">
        <v>368</v>
      </c>
      <c r="K399" s="186"/>
      <c r="L399" s="188"/>
      <c r="M399" s="188"/>
      <c r="N399" s="149"/>
      <c r="O399" s="129"/>
      <c r="P399" s="129"/>
      <c r="Q399" s="129"/>
    </row>
    <row r="400" spans="2:18" x14ac:dyDescent="0.2">
      <c r="B400" s="135">
        <v>6</v>
      </c>
      <c r="C400" s="138" t="s">
        <v>3</v>
      </c>
      <c r="D400" s="139" t="s">
        <v>827</v>
      </c>
      <c r="E400" s="139" t="s">
        <v>148</v>
      </c>
      <c r="F400" s="180">
        <v>5</v>
      </c>
      <c r="G400" s="253">
        <v>1</v>
      </c>
      <c r="H400" s="248" t="s">
        <v>1005</v>
      </c>
      <c r="I400" s="155" t="s">
        <v>740</v>
      </c>
      <c r="J400" s="155" t="s">
        <v>368</v>
      </c>
      <c r="K400" s="186"/>
      <c r="L400" s="155">
        <v>1</v>
      </c>
      <c r="M400" s="155">
        <v>1</v>
      </c>
      <c r="N400" s="128">
        <f t="shared" si="20"/>
        <v>0</v>
      </c>
      <c r="O400" s="129"/>
      <c r="P400" s="129"/>
      <c r="Q400" s="129"/>
    </row>
    <row r="401" spans="2:18" x14ac:dyDescent="0.2">
      <c r="B401" s="135">
        <v>7</v>
      </c>
      <c r="C401" s="138" t="s">
        <v>4</v>
      </c>
      <c r="D401" s="139" t="s">
        <v>827</v>
      </c>
      <c r="E401" s="139" t="s">
        <v>148</v>
      </c>
      <c r="F401" s="180">
        <v>3</v>
      </c>
      <c r="G401" s="253">
        <v>1</v>
      </c>
      <c r="H401" s="248" t="s">
        <v>893</v>
      </c>
      <c r="I401" s="155" t="s">
        <v>741</v>
      </c>
      <c r="J401" s="155" t="s">
        <v>368</v>
      </c>
      <c r="K401" s="186"/>
      <c r="L401" s="155">
        <v>1</v>
      </c>
      <c r="M401" s="155">
        <v>6</v>
      </c>
      <c r="N401" s="128">
        <f t="shared" si="20"/>
        <v>-5</v>
      </c>
      <c r="O401" s="129"/>
      <c r="P401" s="129"/>
      <c r="Q401" s="129"/>
      <c r="R401" s="129"/>
    </row>
    <row r="402" spans="2:18" x14ac:dyDescent="0.2">
      <c r="B402" s="135">
        <v>8</v>
      </c>
      <c r="C402" s="138" t="s">
        <v>22</v>
      </c>
      <c r="D402" s="139" t="s">
        <v>827</v>
      </c>
      <c r="E402" s="139" t="s">
        <v>148</v>
      </c>
      <c r="F402" s="180">
        <v>5</v>
      </c>
      <c r="G402" s="253"/>
      <c r="H402" s="248"/>
      <c r="I402" s="155"/>
      <c r="J402" s="155"/>
      <c r="K402" s="186"/>
      <c r="L402" s="155">
        <v>0</v>
      </c>
      <c r="M402" s="155">
        <v>1</v>
      </c>
      <c r="N402" s="128">
        <f t="shared" si="20"/>
        <v>-1</v>
      </c>
      <c r="O402" s="129"/>
      <c r="P402" s="129"/>
      <c r="Q402" s="129"/>
      <c r="R402" s="129"/>
    </row>
    <row r="403" spans="2:18" x14ac:dyDescent="0.2">
      <c r="B403" s="130"/>
      <c r="C403" s="131" t="s">
        <v>79</v>
      </c>
      <c r="D403" s="131" t="s">
        <v>827</v>
      </c>
      <c r="E403" s="131" t="s">
        <v>149</v>
      </c>
      <c r="F403" s="133">
        <v>8</v>
      </c>
      <c r="G403" s="244">
        <v>1</v>
      </c>
      <c r="H403" s="245" t="s">
        <v>278</v>
      </c>
      <c r="I403" s="153" t="s">
        <v>279</v>
      </c>
      <c r="J403" s="153" t="s">
        <v>184</v>
      </c>
      <c r="K403" s="132"/>
      <c r="L403" s="133">
        <v>1</v>
      </c>
      <c r="M403" s="133">
        <v>1</v>
      </c>
      <c r="N403" s="128">
        <f t="shared" si="20"/>
        <v>0</v>
      </c>
      <c r="O403" s="129"/>
      <c r="P403" s="129"/>
      <c r="Q403" s="129"/>
      <c r="R403" s="129"/>
    </row>
    <row r="404" spans="2:18" x14ac:dyDescent="0.2">
      <c r="B404" s="135">
        <v>1</v>
      </c>
      <c r="C404" s="136" t="s">
        <v>832</v>
      </c>
      <c r="D404" s="139" t="s">
        <v>827</v>
      </c>
      <c r="E404" s="139" t="s">
        <v>149</v>
      </c>
      <c r="F404" s="179">
        <v>6</v>
      </c>
      <c r="G404" s="251">
        <v>1</v>
      </c>
      <c r="H404" s="248" t="s">
        <v>987</v>
      </c>
      <c r="I404" s="154" t="s">
        <v>742</v>
      </c>
      <c r="J404" s="154" t="s">
        <v>187</v>
      </c>
      <c r="K404" s="175"/>
      <c r="L404" s="154">
        <v>2</v>
      </c>
      <c r="M404" s="154">
        <v>4</v>
      </c>
      <c r="N404" s="128">
        <f t="shared" si="20"/>
        <v>-2</v>
      </c>
      <c r="O404" s="129"/>
      <c r="P404" s="129"/>
      <c r="Q404" s="129"/>
      <c r="R404" s="129"/>
    </row>
    <row r="405" spans="2:18" x14ac:dyDescent="0.2">
      <c r="B405" s="135"/>
      <c r="C405" s="136" t="s">
        <v>832</v>
      </c>
      <c r="D405" s="139" t="s">
        <v>827</v>
      </c>
      <c r="E405" s="139" t="s">
        <v>149</v>
      </c>
      <c r="F405" s="179">
        <v>6</v>
      </c>
      <c r="G405" s="251">
        <v>2</v>
      </c>
      <c r="H405" s="248" t="s">
        <v>990</v>
      </c>
      <c r="I405" s="154" t="s">
        <v>743</v>
      </c>
      <c r="J405" s="154" t="s">
        <v>350</v>
      </c>
      <c r="K405" s="175"/>
      <c r="L405" s="154"/>
      <c r="M405" s="154"/>
      <c r="N405" s="149"/>
      <c r="O405" s="129"/>
      <c r="P405" s="129"/>
      <c r="Q405" s="129"/>
      <c r="R405" s="129"/>
    </row>
    <row r="406" spans="2:18" x14ac:dyDescent="0.2">
      <c r="B406" s="135">
        <v>2</v>
      </c>
      <c r="C406" s="136" t="s">
        <v>1355</v>
      </c>
      <c r="D406" s="139" t="s">
        <v>827</v>
      </c>
      <c r="E406" s="139" t="s">
        <v>149</v>
      </c>
      <c r="F406" s="179">
        <v>5</v>
      </c>
      <c r="G406" s="251">
        <v>1</v>
      </c>
      <c r="H406" s="248" t="s">
        <v>979</v>
      </c>
      <c r="I406" s="154" t="s">
        <v>744</v>
      </c>
      <c r="J406" s="154" t="s">
        <v>184</v>
      </c>
      <c r="K406" s="175"/>
      <c r="L406" s="154">
        <v>4</v>
      </c>
      <c r="M406" s="154">
        <v>9</v>
      </c>
      <c r="N406" s="128">
        <f t="shared" si="20"/>
        <v>-5</v>
      </c>
      <c r="O406" s="129"/>
      <c r="P406" s="129"/>
      <c r="Q406" s="129"/>
      <c r="R406" s="129"/>
    </row>
    <row r="407" spans="2:18" x14ac:dyDescent="0.2">
      <c r="B407" s="135"/>
      <c r="C407" s="136" t="s">
        <v>1355</v>
      </c>
      <c r="D407" s="139" t="s">
        <v>827</v>
      </c>
      <c r="E407" s="139" t="s">
        <v>149</v>
      </c>
      <c r="F407" s="179">
        <v>5</v>
      </c>
      <c r="G407" s="251">
        <v>2</v>
      </c>
      <c r="H407" s="248" t="s">
        <v>1311</v>
      </c>
      <c r="I407" s="154" t="s">
        <v>745</v>
      </c>
      <c r="J407" s="154" t="s">
        <v>187</v>
      </c>
      <c r="K407" s="175"/>
      <c r="L407" s="154"/>
      <c r="M407" s="154"/>
      <c r="N407" s="149"/>
      <c r="O407" s="129"/>
      <c r="P407" s="129"/>
      <c r="Q407" s="129"/>
      <c r="R407" s="129"/>
    </row>
    <row r="408" spans="2:18" x14ac:dyDescent="0.2">
      <c r="B408" s="135"/>
      <c r="C408" s="136" t="s">
        <v>1355</v>
      </c>
      <c r="D408" s="139" t="s">
        <v>827</v>
      </c>
      <c r="E408" s="139" t="s">
        <v>149</v>
      </c>
      <c r="F408" s="179">
        <v>5</v>
      </c>
      <c r="G408" s="251">
        <v>3</v>
      </c>
      <c r="H408" s="248" t="s">
        <v>989</v>
      </c>
      <c r="I408" s="154" t="s">
        <v>746</v>
      </c>
      <c r="J408" s="154" t="s">
        <v>350</v>
      </c>
      <c r="K408" s="175"/>
      <c r="L408" s="154"/>
      <c r="M408" s="154"/>
      <c r="N408" s="149"/>
      <c r="O408" s="129"/>
      <c r="P408" s="129"/>
      <c r="Q408" s="129"/>
      <c r="R408" s="129"/>
    </row>
    <row r="409" spans="2:18" x14ac:dyDescent="0.2">
      <c r="B409" s="135"/>
      <c r="C409" s="136" t="s">
        <v>1355</v>
      </c>
      <c r="D409" s="139" t="s">
        <v>827</v>
      </c>
      <c r="E409" s="139" t="s">
        <v>149</v>
      </c>
      <c r="F409" s="179">
        <v>5</v>
      </c>
      <c r="G409" s="251">
        <v>4</v>
      </c>
      <c r="H409" s="248" t="s">
        <v>997</v>
      </c>
      <c r="I409" s="154" t="s">
        <v>747</v>
      </c>
      <c r="J409" s="154" t="s">
        <v>357</v>
      </c>
      <c r="K409" s="175"/>
      <c r="L409" s="154"/>
      <c r="M409" s="154"/>
      <c r="N409" s="149"/>
      <c r="O409" s="129"/>
      <c r="P409" s="129"/>
      <c r="Q409" s="129"/>
      <c r="R409" s="129"/>
    </row>
    <row r="410" spans="2:18" x14ac:dyDescent="0.2">
      <c r="B410" s="135">
        <v>3</v>
      </c>
      <c r="C410" s="136" t="s">
        <v>19</v>
      </c>
      <c r="D410" s="139" t="s">
        <v>827</v>
      </c>
      <c r="E410" s="139" t="s">
        <v>149</v>
      </c>
      <c r="F410" s="179">
        <v>5</v>
      </c>
      <c r="G410" s="251">
        <v>1</v>
      </c>
      <c r="H410" s="248" t="s">
        <v>981</v>
      </c>
      <c r="I410" s="154" t="s">
        <v>748</v>
      </c>
      <c r="J410" s="154" t="s">
        <v>187</v>
      </c>
      <c r="K410" s="175"/>
      <c r="L410" s="154">
        <v>5</v>
      </c>
      <c r="M410" s="154">
        <v>7</v>
      </c>
      <c r="N410" s="128">
        <f t="shared" si="20"/>
        <v>-2</v>
      </c>
      <c r="O410" s="129"/>
      <c r="P410" s="129"/>
      <c r="Q410" s="129"/>
      <c r="R410" s="129"/>
    </row>
    <row r="411" spans="2:18" x14ac:dyDescent="0.2">
      <c r="B411" s="135"/>
      <c r="C411" s="136" t="s">
        <v>19</v>
      </c>
      <c r="D411" s="139" t="s">
        <v>827</v>
      </c>
      <c r="E411" s="139" t="s">
        <v>149</v>
      </c>
      <c r="F411" s="179">
        <v>5</v>
      </c>
      <c r="G411" s="251">
        <v>2</v>
      </c>
      <c r="H411" s="248" t="s">
        <v>982</v>
      </c>
      <c r="I411" s="154" t="s">
        <v>749</v>
      </c>
      <c r="J411" s="154" t="s">
        <v>187</v>
      </c>
      <c r="K411" s="175"/>
      <c r="L411" s="154"/>
      <c r="M411" s="154"/>
      <c r="N411" s="149"/>
      <c r="O411" s="129"/>
      <c r="P411" s="129"/>
      <c r="Q411" s="129"/>
      <c r="R411" s="129"/>
    </row>
    <row r="412" spans="2:18" x14ac:dyDescent="0.2">
      <c r="B412" s="135"/>
      <c r="C412" s="136" t="s">
        <v>19</v>
      </c>
      <c r="D412" s="139" t="s">
        <v>827</v>
      </c>
      <c r="E412" s="139" t="s">
        <v>149</v>
      </c>
      <c r="F412" s="179">
        <v>5</v>
      </c>
      <c r="G412" s="251">
        <v>3</v>
      </c>
      <c r="H412" s="248" t="s">
        <v>972</v>
      </c>
      <c r="I412" s="154" t="s">
        <v>792</v>
      </c>
      <c r="J412" s="154" t="s">
        <v>187</v>
      </c>
      <c r="K412" s="175"/>
      <c r="L412" s="154"/>
      <c r="M412" s="154"/>
      <c r="N412" s="149"/>
      <c r="O412" s="129"/>
      <c r="P412" s="129"/>
      <c r="Q412" s="129"/>
      <c r="R412" s="129"/>
    </row>
    <row r="413" spans="2:18" x14ac:dyDescent="0.2">
      <c r="B413" s="135"/>
      <c r="C413" s="136" t="s">
        <v>19</v>
      </c>
      <c r="D413" s="139" t="s">
        <v>827</v>
      </c>
      <c r="E413" s="139" t="s">
        <v>149</v>
      </c>
      <c r="F413" s="179">
        <v>5</v>
      </c>
      <c r="G413" s="251">
        <v>4</v>
      </c>
      <c r="H413" s="248" t="s">
        <v>988</v>
      </c>
      <c r="I413" s="154" t="s">
        <v>813</v>
      </c>
      <c r="J413" s="154" t="s">
        <v>350</v>
      </c>
      <c r="K413" s="175"/>
      <c r="L413" s="154"/>
      <c r="M413" s="154"/>
      <c r="N413" s="149"/>
      <c r="O413" s="129"/>
      <c r="P413" s="129"/>
      <c r="Q413" s="129"/>
      <c r="R413" s="129"/>
    </row>
    <row r="414" spans="2:18" x14ac:dyDescent="0.2">
      <c r="B414" s="135"/>
      <c r="C414" s="136" t="s">
        <v>19</v>
      </c>
      <c r="D414" s="139" t="s">
        <v>827</v>
      </c>
      <c r="E414" s="139" t="s">
        <v>149</v>
      </c>
      <c r="F414" s="179">
        <v>5</v>
      </c>
      <c r="G414" s="251">
        <v>5</v>
      </c>
      <c r="H414" s="248" t="s">
        <v>992</v>
      </c>
      <c r="I414" s="154" t="s">
        <v>750</v>
      </c>
      <c r="J414" s="154" t="s">
        <v>343</v>
      </c>
      <c r="K414" s="175"/>
      <c r="L414" s="154"/>
      <c r="M414" s="154"/>
      <c r="N414" s="149"/>
      <c r="O414" s="129"/>
      <c r="P414" s="129"/>
      <c r="Q414" s="129"/>
      <c r="R414" s="129"/>
    </row>
    <row r="415" spans="2:18" x14ac:dyDescent="0.2">
      <c r="B415" s="135">
        <v>4</v>
      </c>
      <c r="C415" s="136" t="s">
        <v>9</v>
      </c>
      <c r="D415" s="139" t="s">
        <v>827</v>
      </c>
      <c r="E415" s="139" t="s">
        <v>149</v>
      </c>
      <c r="F415" s="179">
        <v>3</v>
      </c>
      <c r="G415" s="251">
        <v>1</v>
      </c>
      <c r="H415" s="248" t="s">
        <v>993</v>
      </c>
      <c r="I415" s="154" t="s">
        <v>814</v>
      </c>
      <c r="J415" s="154" t="s">
        <v>341</v>
      </c>
      <c r="K415" s="175"/>
      <c r="L415" s="154">
        <v>1</v>
      </c>
      <c r="M415" s="154">
        <v>4</v>
      </c>
      <c r="N415" s="128">
        <f t="shared" si="20"/>
        <v>-3</v>
      </c>
      <c r="O415" s="129"/>
      <c r="P415" s="129"/>
      <c r="Q415" s="129"/>
      <c r="R415" s="129"/>
    </row>
    <row r="416" spans="2:18" x14ac:dyDescent="0.2">
      <c r="B416" s="130"/>
      <c r="C416" s="131" t="s">
        <v>81</v>
      </c>
      <c r="D416" s="131" t="s">
        <v>827</v>
      </c>
      <c r="E416" s="131" t="s">
        <v>150</v>
      </c>
      <c r="F416" s="133">
        <v>8</v>
      </c>
      <c r="G416" s="244">
        <v>1</v>
      </c>
      <c r="H416" s="245" t="s">
        <v>280</v>
      </c>
      <c r="I416" s="153" t="s">
        <v>281</v>
      </c>
      <c r="J416" s="153" t="s">
        <v>190</v>
      </c>
      <c r="K416" s="132"/>
      <c r="L416" s="133">
        <v>1</v>
      </c>
      <c r="M416" s="133">
        <v>1</v>
      </c>
      <c r="N416" s="128">
        <f t="shared" si="20"/>
        <v>0</v>
      </c>
      <c r="O416" s="129"/>
      <c r="P416" s="129"/>
      <c r="Q416" s="129"/>
    </row>
    <row r="417" spans="2:18" x14ac:dyDescent="0.2">
      <c r="B417" s="135">
        <v>1</v>
      </c>
      <c r="C417" s="136" t="s">
        <v>18</v>
      </c>
      <c r="D417" s="139" t="s">
        <v>827</v>
      </c>
      <c r="E417" s="139" t="s">
        <v>150</v>
      </c>
      <c r="F417" s="179">
        <v>5</v>
      </c>
      <c r="G417" s="251">
        <v>1</v>
      </c>
      <c r="H417" s="248" t="s">
        <v>973</v>
      </c>
      <c r="I417" s="154" t="s">
        <v>751</v>
      </c>
      <c r="J417" s="154" t="s">
        <v>357</v>
      </c>
      <c r="K417" s="175"/>
      <c r="L417" s="154">
        <v>1</v>
      </c>
      <c r="M417" s="154">
        <v>2</v>
      </c>
      <c r="N417" s="128">
        <f t="shared" si="20"/>
        <v>-1</v>
      </c>
      <c r="O417" s="129"/>
      <c r="P417" s="129"/>
      <c r="Q417" s="129"/>
      <c r="R417" s="129"/>
    </row>
    <row r="418" spans="2:18" x14ac:dyDescent="0.2">
      <c r="B418" s="146"/>
      <c r="C418" s="208" t="s">
        <v>108</v>
      </c>
      <c r="D418" s="209"/>
      <c r="E418" s="209"/>
      <c r="F418" s="209"/>
      <c r="G418" s="240"/>
      <c r="H418" s="241"/>
      <c r="I418" s="210"/>
      <c r="J418" s="210"/>
      <c r="K418" s="210"/>
      <c r="L418" s="210"/>
      <c r="M418" s="210"/>
      <c r="N418" s="210"/>
      <c r="O418" s="129"/>
      <c r="P418" s="129"/>
      <c r="Q418" s="129"/>
      <c r="R418" s="129"/>
    </row>
    <row r="419" spans="2:18" x14ac:dyDescent="0.2">
      <c r="B419" s="124"/>
      <c r="C419" s="125" t="s">
        <v>65</v>
      </c>
      <c r="D419" s="125" t="s">
        <v>827</v>
      </c>
      <c r="E419" s="125"/>
      <c r="F419" s="127">
        <v>11</v>
      </c>
      <c r="G419" s="242">
        <v>1</v>
      </c>
      <c r="H419" s="249" t="s">
        <v>282</v>
      </c>
      <c r="I419" s="152" t="s">
        <v>283</v>
      </c>
      <c r="J419" s="152" t="s">
        <v>190</v>
      </c>
      <c r="K419" s="126"/>
      <c r="L419" s="127">
        <v>1</v>
      </c>
      <c r="M419" s="127">
        <v>1</v>
      </c>
      <c r="N419" s="128">
        <f>L419-M419</f>
        <v>0</v>
      </c>
      <c r="O419" s="129"/>
      <c r="P419" s="129"/>
      <c r="Q419" s="129"/>
      <c r="R419" s="129"/>
    </row>
    <row r="420" spans="2:18" x14ac:dyDescent="0.2">
      <c r="B420" s="130"/>
      <c r="C420" s="131" t="s">
        <v>104</v>
      </c>
      <c r="D420" s="131" t="s">
        <v>827</v>
      </c>
      <c r="E420" s="131" t="s">
        <v>147</v>
      </c>
      <c r="F420" s="133">
        <v>8</v>
      </c>
      <c r="G420" s="244">
        <v>1</v>
      </c>
      <c r="H420" s="245" t="s">
        <v>284</v>
      </c>
      <c r="I420" s="153" t="s">
        <v>285</v>
      </c>
      <c r="J420" s="153" t="s">
        <v>190</v>
      </c>
      <c r="K420" s="132"/>
      <c r="L420" s="133">
        <v>1</v>
      </c>
      <c r="M420" s="133">
        <v>1</v>
      </c>
      <c r="N420" s="128">
        <f t="shared" ref="N420:N475" si="21">L420-M420</f>
        <v>0</v>
      </c>
      <c r="O420" s="129"/>
      <c r="P420" s="129"/>
      <c r="Q420" s="129"/>
      <c r="R420" s="129"/>
    </row>
    <row r="421" spans="2:18" x14ac:dyDescent="0.2">
      <c r="B421" s="135">
        <v>1</v>
      </c>
      <c r="C421" s="136" t="s">
        <v>2</v>
      </c>
      <c r="D421" s="139" t="s">
        <v>827</v>
      </c>
      <c r="E421" s="139" t="s">
        <v>147</v>
      </c>
      <c r="F421" s="179">
        <v>6</v>
      </c>
      <c r="G421" s="251">
        <v>1</v>
      </c>
      <c r="H421" s="248" t="s">
        <v>1013</v>
      </c>
      <c r="I421" s="182" t="s">
        <v>409</v>
      </c>
      <c r="J421" s="154" t="s">
        <v>190</v>
      </c>
      <c r="K421" s="136"/>
      <c r="L421" s="154">
        <v>2</v>
      </c>
      <c r="M421" s="154">
        <v>2</v>
      </c>
      <c r="N421" s="128">
        <f t="shared" si="21"/>
        <v>0</v>
      </c>
      <c r="O421" s="129"/>
      <c r="P421" s="129"/>
      <c r="Q421" s="129"/>
      <c r="R421" s="129"/>
    </row>
    <row r="422" spans="2:18" x14ac:dyDescent="0.2">
      <c r="B422" s="135"/>
      <c r="C422" s="136" t="s">
        <v>2</v>
      </c>
      <c r="D422" s="139"/>
      <c r="E422" s="139"/>
      <c r="F422" s="179">
        <v>6</v>
      </c>
      <c r="G422" s="251">
        <v>2</v>
      </c>
      <c r="H422" s="248" t="s">
        <v>1010</v>
      </c>
      <c r="I422" s="182" t="s">
        <v>410</v>
      </c>
      <c r="J422" s="154" t="s">
        <v>190</v>
      </c>
      <c r="K422" s="136"/>
      <c r="L422" s="154"/>
      <c r="M422" s="154"/>
      <c r="N422" s="149"/>
      <c r="O422" s="129"/>
      <c r="P422" s="129"/>
      <c r="Q422" s="129"/>
      <c r="R422" s="129"/>
    </row>
    <row r="423" spans="2:18" x14ac:dyDescent="0.2">
      <c r="B423" s="135">
        <v>2</v>
      </c>
      <c r="C423" s="136" t="s">
        <v>839</v>
      </c>
      <c r="D423" s="139" t="s">
        <v>827</v>
      </c>
      <c r="E423" s="139" t="s">
        <v>147</v>
      </c>
      <c r="F423" s="179">
        <v>5</v>
      </c>
      <c r="G423" s="251">
        <v>1</v>
      </c>
      <c r="H423" s="248" t="s">
        <v>1014</v>
      </c>
      <c r="I423" s="182" t="s">
        <v>411</v>
      </c>
      <c r="J423" s="154" t="s">
        <v>184</v>
      </c>
      <c r="K423" s="136"/>
      <c r="L423" s="154">
        <v>2</v>
      </c>
      <c r="M423" s="154">
        <v>2</v>
      </c>
      <c r="N423" s="128">
        <f t="shared" si="21"/>
        <v>0</v>
      </c>
      <c r="O423" s="129"/>
      <c r="P423" s="129"/>
      <c r="Q423" s="129"/>
      <c r="R423" s="129"/>
    </row>
    <row r="424" spans="2:18" x14ac:dyDescent="0.2">
      <c r="B424" s="135"/>
      <c r="C424" s="136" t="s">
        <v>839</v>
      </c>
      <c r="D424" s="139" t="s">
        <v>827</v>
      </c>
      <c r="E424" s="139" t="s">
        <v>147</v>
      </c>
      <c r="F424" s="179">
        <v>5</v>
      </c>
      <c r="G424" s="251">
        <v>2</v>
      </c>
      <c r="H424" s="248" t="s">
        <v>1019</v>
      </c>
      <c r="I424" s="182" t="s">
        <v>412</v>
      </c>
      <c r="J424" s="154" t="s">
        <v>187</v>
      </c>
      <c r="K424" s="136"/>
      <c r="L424" s="154"/>
      <c r="M424" s="154"/>
      <c r="N424" s="149"/>
      <c r="O424" s="129"/>
      <c r="P424" s="129"/>
      <c r="Q424" s="129"/>
      <c r="R424" s="129"/>
    </row>
    <row r="425" spans="2:18" x14ac:dyDescent="0.2">
      <c r="B425" s="135">
        <v>3</v>
      </c>
      <c r="C425" s="136" t="s">
        <v>1378</v>
      </c>
      <c r="D425" s="139" t="s">
        <v>827</v>
      </c>
      <c r="E425" s="139" t="s">
        <v>147</v>
      </c>
      <c r="F425" s="179">
        <v>6</v>
      </c>
      <c r="G425" s="251"/>
      <c r="H425" s="248"/>
      <c r="I425" s="182"/>
      <c r="J425" s="154"/>
      <c r="K425" s="136"/>
      <c r="L425" s="154">
        <v>0</v>
      </c>
      <c r="M425" s="154">
        <v>1</v>
      </c>
      <c r="N425" s="128">
        <f t="shared" si="21"/>
        <v>-1</v>
      </c>
      <c r="O425" s="129"/>
      <c r="P425" s="129"/>
      <c r="Q425" s="129"/>
      <c r="R425" s="129"/>
    </row>
    <row r="426" spans="2:18" x14ac:dyDescent="0.2">
      <c r="B426" s="130"/>
      <c r="C426" s="131" t="s">
        <v>80</v>
      </c>
      <c r="D426" s="131" t="s">
        <v>827</v>
      </c>
      <c r="E426" s="131" t="s">
        <v>148</v>
      </c>
      <c r="F426" s="133">
        <v>8</v>
      </c>
      <c r="G426" s="244">
        <v>1</v>
      </c>
      <c r="H426" s="245" t="s">
        <v>286</v>
      </c>
      <c r="I426" s="153" t="s">
        <v>287</v>
      </c>
      <c r="J426" s="153" t="s">
        <v>187</v>
      </c>
      <c r="K426" s="132"/>
      <c r="L426" s="133">
        <v>1</v>
      </c>
      <c r="M426" s="133">
        <v>1</v>
      </c>
      <c r="N426" s="128">
        <f t="shared" si="21"/>
        <v>0</v>
      </c>
      <c r="O426" s="129"/>
      <c r="P426" s="129"/>
      <c r="Q426" s="129"/>
      <c r="R426" s="129"/>
    </row>
    <row r="427" spans="2:18" x14ac:dyDescent="0.2">
      <c r="B427" s="135">
        <v>1</v>
      </c>
      <c r="C427" s="136" t="s">
        <v>96</v>
      </c>
      <c r="D427" s="139" t="s">
        <v>827</v>
      </c>
      <c r="E427" s="139" t="s">
        <v>148</v>
      </c>
      <c r="F427" s="179">
        <v>5</v>
      </c>
      <c r="G427" s="251">
        <v>1</v>
      </c>
      <c r="H427" s="248" t="s">
        <v>1030</v>
      </c>
      <c r="I427" s="182" t="s">
        <v>413</v>
      </c>
      <c r="J427" s="154" t="s">
        <v>350</v>
      </c>
      <c r="K427" s="136"/>
      <c r="L427" s="154">
        <v>4</v>
      </c>
      <c r="M427" s="154">
        <v>4</v>
      </c>
      <c r="N427" s="128">
        <f t="shared" si="21"/>
        <v>0</v>
      </c>
      <c r="O427" s="129"/>
      <c r="P427" s="129"/>
      <c r="Q427" s="129"/>
      <c r="R427" s="129"/>
    </row>
    <row r="428" spans="2:18" x14ac:dyDescent="0.2">
      <c r="B428" s="135"/>
      <c r="C428" s="136" t="s">
        <v>96</v>
      </c>
      <c r="D428" s="139" t="s">
        <v>827</v>
      </c>
      <c r="E428" s="139" t="s">
        <v>148</v>
      </c>
      <c r="F428" s="179">
        <v>5</v>
      </c>
      <c r="G428" s="251">
        <v>2</v>
      </c>
      <c r="H428" s="248" t="s">
        <v>1028</v>
      </c>
      <c r="I428" s="182" t="s">
        <v>414</v>
      </c>
      <c r="J428" s="154" t="s">
        <v>187</v>
      </c>
      <c r="K428" s="136"/>
      <c r="L428" s="154"/>
      <c r="M428" s="154"/>
      <c r="N428" s="149"/>
      <c r="O428" s="129"/>
      <c r="P428" s="129"/>
      <c r="Q428" s="129"/>
      <c r="R428" s="129"/>
    </row>
    <row r="429" spans="2:18" x14ac:dyDescent="0.2">
      <c r="B429" s="135"/>
      <c r="C429" s="136" t="s">
        <v>96</v>
      </c>
      <c r="D429" s="139" t="s">
        <v>827</v>
      </c>
      <c r="E429" s="139" t="s">
        <v>148</v>
      </c>
      <c r="F429" s="179">
        <v>5</v>
      </c>
      <c r="G429" s="251">
        <v>3</v>
      </c>
      <c r="H429" s="248" t="s">
        <v>1016</v>
      </c>
      <c r="I429" s="182" t="s">
        <v>415</v>
      </c>
      <c r="J429" s="154" t="s">
        <v>184</v>
      </c>
      <c r="K429" s="136"/>
      <c r="L429" s="154"/>
      <c r="M429" s="154"/>
      <c r="N429" s="149"/>
      <c r="O429" s="129"/>
      <c r="P429" s="129"/>
      <c r="Q429" s="129"/>
      <c r="R429" s="129"/>
    </row>
    <row r="430" spans="2:18" x14ac:dyDescent="0.2">
      <c r="B430" s="135"/>
      <c r="C430" s="136" t="s">
        <v>96</v>
      </c>
      <c r="D430" s="139" t="s">
        <v>827</v>
      </c>
      <c r="E430" s="139" t="s">
        <v>148</v>
      </c>
      <c r="F430" s="179">
        <v>5</v>
      </c>
      <c r="G430" s="251">
        <v>4</v>
      </c>
      <c r="H430" s="248" t="s">
        <v>1312</v>
      </c>
      <c r="I430" s="182" t="s">
        <v>416</v>
      </c>
      <c r="J430" s="154" t="s">
        <v>184</v>
      </c>
      <c r="K430" s="136"/>
      <c r="L430" s="154"/>
      <c r="M430" s="154"/>
      <c r="N430" s="149"/>
      <c r="O430" s="129"/>
      <c r="P430" s="129"/>
      <c r="Q430" s="129"/>
      <c r="R430" s="129"/>
    </row>
    <row r="431" spans="2:18" x14ac:dyDescent="0.2">
      <c r="B431" s="135">
        <v>2</v>
      </c>
      <c r="C431" s="136" t="s">
        <v>15</v>
      </c>
      <c r="D431" s="139" t="s">
        <v>827</v>
      </c>
      <c r="E431" s="139" t="s">
        <v>148</v>
      </c>
      <c r="F431" s="179">
        <v>3</v>
      </c>
      <c r="G431" s="251">
        <v>1</v>
      </c>
      <c r="H431" s="248" t="s">
        <v>1033</v>
      </c>
      <c r="I431" s="182" t="s">
        <v>422</v>
      </c>
      <c r="J431" s="154" t="s">
        <v>368</v>
      </c>
      <c r="K431" s="136"/>
      <c r="L431" s="154">
        <v>1</v>
      </c>
      <c r="M431" s="154">
        <v>3</v>
      </c>
      <c r="N431" s="128">
        <f t="shared" si="21"/>
        <v>-2</v>
      </c>
      <c r="O431" s="129"/>
      <c r="P431" s="129"/>
      <c r="Q431" s="129"/>
    </row>
    <row r="432" spans="2:18" x14ac:dyDescent="0.2">
      <c r="B432" s="135">
        <v>3</v>
      </c>
      <c r="C432" s="138" t="s">
        <v>14</v>
      </c>
      <c r="D432" s="139" t="s">
        <v>827</v>
      </c>
      <c r="E432" s="139" t="s">
        <v>148</v>
      </c>
      <c r="F432" s="180">
        <v>3</v>
      </c>
      <c r="G432" s="253">
        <v>1</v>
      </c>
      <c r="H432" s="248" t="s">
        <v>1049</v>
      </c>
      <c r="I432" s="155" t="s">
        <v>423</v>
      </c>
      <c r="J432" s="155" t="s">
        <v>357</v>
      </c>
      <c r="K432" s="138"/>
      <c r="L432" s="155">
        <v>6</v>
      </c>
      <c r="M432" s="155">
        <v>6</v>
      </c>
      <c r="N432" s="128">
        <f t="shared" si="21"/>
        <v>0</v>
      </c>
      <c r="O432" s="129"/>
      <c r="P432" s="129"/>
      <c r="Q432" s="129"/>
    </row>
    <row r="433" spans="2:17" x14ac:dyDescent="0.2">
      <c r="B433" s="135"/>
      <c r="C433" s="138" t="s">
        <v>14</v>
      </c>
      <c r="D433" s="139" t="s">
        <v>827</v>
      </c>
      <c r="E433" s="139" t="s">
        <v>148</v>
      </c>
      <c r="F433" s="180">
        <v>3</v>
      </c>
      <c r="G433" s="253">
        <v>2</v>
      </c>
      <c r="H433" s="248" t="s">
        <v>1047</v>
      </c>
      <c r="I433" s="155" t="s">
        <v>424</v>
      </c>
      <c r="J433" s="155" t="s">
        <v>357</v>
      </c>
      <c r="K433" s="138"/>
      <c r="L433" s="188"/>
      <c r="M433" s="188"/>
      <c r="N433" s="149"/>
      <c r="O433" s="129"/>
      <c r="P433" s="129"/>
      <c r="Q433" s="129"/>
    </row>
    <row r="434" spans="2:17" x14ac:dyDescent="0.2">
      <c r="B434" s="135"/>
      <c r="C434" s="138" t="s">
        <v>14</v>
      </c>
      <c r="D434" s="139" t="s">
        <v>827</v>
      </c>
      <c r="E434" s="139" t="s">
        <v>148</v>
      </c>
      <c r="F434" s="180">
        <v>3</v>
      </c>
      <c r="G434" s="253">
        <v>3</v>
      </c>
      <c r="H434" s="248" t="s">
        <v>1050</v>
      </c>
      <c r="I434" s="182" t="s">
        <v>417</v>
      </c>
      <c r="J434" s="154" t="s">
        <v>418</v>
      </c>
      <c r="K434" s="138"/>
      <c r="L434" s="188"/>
      <c r="M434" s="188"/>
      <c r="N434" s="149"/>
      <c r="O434" s="129"/>
      <c r="P434" s="129"/>
      <c r="Q434" s="129"/>
    </row>
    <row r="435" spans="2:17" x14ac:dyDescent="0.2">
      <c r="B435" s="135"/>
      <c r="C435" s="138" t="s">
        <v>14</v>
      </c>
      <c r="D435" s="139" t="s">
        <v>827</v>
      </c>
      <c r="E435" s="139" t="s">
        <v>148</v>
      </c>
      <c r="F435" s="180">
        <v>3</v>
      </c>
      <c r="G435" s="253">
        <v>4</v>
      </c>
      <c r="H435" s="248" t="s">
        <v>1042</v>
      </c>
      <c r="I435" s="182" t="s">
        <v>419</v>
      </c>
      <c r="J435" s="154" t="s">
        <v>357</v>
      </c>
      <c r="K435" s="138"/>
      <c r="L435" s="188"/>
      <c r="M435" s="188"/>
      <c r="N435" s="149"/>
      <c r="O435" s="129"/>
      <c r="P435" s="129"/>
      <c r="Q435" s="129"/>
    </row>
    <row r="436" spans="2:17" x14ac:dyDescent="0.2">
      <c r="B436" s="135"/>
      <c r="C436" s="138" t="s">
        <v>14</v>
      </c>
      <c r="D436" s="139" t="s">
        <v>827</v>
      </c>
      <c r="E436" s="139" t="s">
        <v>148</v>
      </c>
      <c r="F436" s="180">
        <v>3</v>
      </c>
      <c r="G436" s="253">
        <v>5</v>
      </c>
      <c r="H436" s="248" t="s">
        <v>1041</v>
      </c>
      <c r="I436" s="182" t="s">
        <v>420</v>
      </c>
      <c r="J436" s="154" t="s">
        <v>357</v>
      </c>
      <c r="K436" s="138"/>
      <c r="L436" s="188"/>
      <c r="M436" s="188"/>
      <c r="N436" s="149"/>
      <c r="O436" s="129"/>
      <c r="P436" s="129"/>
      <c r="Q436" s="129"/>
    </row>
    <row r="437" spans="2:17" x14ac:dyDescent="0.2">
      <c r="B437" s="135"/>
      <c r="C437" s="138" t="s">
        <v>14</v>
      </c>
      <c r="D437" s="139" t="s">
        <v>827</v>
      </c>
      <c r="E437" s="139" t="s">
        <v>148</v>
      </c>
      <c r="F437" s="180">
        <v>3</v>
      </c>
      <c r="G437" s="253">
        <v>6</v>
      </c>
      <c r="H437" s="248" t="s">
        <v>1035</v>
      </c>
      <c r="I437" s="182" t="s">
        <v>421</v>
      </c>
      <c r="J437" s="154" t="s">
        <v>343</v>
      </c>
      <c r="K437" s="138"/>
      <c r="L437" s="188"/>
      <c r="M437" s="188"/>
      <c r="N437" s="149"/>
      <c r="O437" s="129"/>
      <c r="P437" s="129"/>
      <c r="Q437" s="129"/>
    </row>
    <row r="438" spans="2:17" x14ac:dyDescent="0.2">
      <c r="B438" s="135">
        <v>4</v>
      </c>
      <c r="C438" s="138" t="s">
        <v>24</v>
      </c>
      <c r="D438" s="139" t="s">
        <v>827</v>
      </c>
      <c r="E438" s="139" t="s">
        <v>148</v>
      </c>
      <c r="F438" s="180">
        <v>5</v>
      </c>
      <c r="G438" s="253"/>
      <c r="H438" s="248"/>
      <c r="I438" s="155"/>
      <c r="J438" s="155"/>
      <c r="K438" s="138"/>
      <c r="L438" s="155">
        <v>0</v>
      </c>
      <c r="M438" s="155">
        <v>1</v>
      </c>
      <c r="N438" s="128">
        <f t="shared" si="21"/>
        <v>-1</v>
      </c>
      <c r="O438" s="129"/>
      <c r="P438" s="129"/>
      <c r="Q438" s="129"/>
    </row>
    <row r="439" spans="2:17" x14ac:dyDescent="0.2">
      <c r="B439" s="135">
        <v>5</v>
      </c>
      <c r="C439" s="138" t="s">
        <v>101</v>
      </c>
      <c r="D439" s="139" t="s">
        <v>827</v>
      </c>
      <c r="E439" s="139" t="s">
        <v>148</v>
      </c>
      <c r="F439" s="180">
        <v>5</v>
      </c>
      <c r="G439" s="253">
        <v>1</v>
      </c>
      <c r="H439" s="248" t="s">
        <v>1313</v>
      </c>
      <c r="I439" s="155" t="s">
        <v>425</v>
      </c>
      <c r="J439" s="155" t="s">
        <v>368</v>
      </c>
      <c r="K439" s="138"/>
      <c r="L439" s="155">
        <v>2</v>
      </c>
      <c r="M439" s="155">
        <v>2</v>
      </c>
      <c r="N439" s="128">
        <f t="shared" si="21"/>
        <v>0</v>
      </c>
      <c r="O439" s="129"/>
      <c r="P439" s="129"/>
      <c r="Q439" s="129"/>
    </row>
    <row r="440" spans="2:17" x14ac:dyDescent="0.2">
      <c r="B440" s="135"/>
      <c r="C440" s="138" t="s">
        <v>101</v>
      </c>
      <c r="D440" s="139" t="s">
        <v>827</v>
      </c>
      <c r="E440" s="139" t="s">
        <v>148</v>
      </c>
      <c r="F440" s="180">
        <v>5</v>
      </c>
      <c r="G440" s="253">
        <v>2</v>
      </c>
      <c r="H440" s="248" t="s">
        <v>1314</v>
      </c>
      <c r="I440" s="155" t="s">
        <v>426</v>
      </c>
      <c r="J440" s="155" t="s">
        <v>190</v>
      </c>
      <c r="K440" s="138"/>
      <c r="L440" s="188"/>
      <c r="M440" s="188"/>
      <c r="N440" s="149"/>
      <c r="O440" s="129"/>
      <c r="P440" s="129"/>
      <c r="Q440" s="129"/>
    </row>
    <row r="441" spans="2:17" x14ac:dyDescent="0.2">
      <c r="B441" s="135">
        <v>6</v>
      </c>
      <c r="C441" s="143" t="s">
        <v>838</v>
      </c>
      <c r="D441" s="139" t="s">
        <v>827</v>
      </c>
      <c r="E441" s="139" t="s">
        <v>148</v>
      </c>
      <c r="F441" s="180">
        <v>5</v>
      </c>
      <c r="G441" s="253">
        <v>1</v>
      </c>
      <c r="H441" s="248" t="s">
        <v>1011</v>
      </c>
      <c r="I441" s="155" t="s">
        <v>427</v>
      </c>
      <c r="J441" s="155" t="s">
        <v>190</v>
      </c>
      <c r="K441" s="138"/>
      <c r="L441" s="155">
        <v>3</v>
      </c>
      <c r="M441" s="155">
        <v>3</v>
      </c>
      <c r="N441" s="128">
        <f t="shared" si="21"/>
        <v>0</v>
      </c>
      <c r="O441" s="129"/>
      <c r="P441" s="129"/>
      <c r="Q441" s="129"/>
    </row>
    <row r="442" spans="2:17" x14ac:dyDescent="0.2">
      <c r="B442" s="135"/>
      <c r="C442" s="143" t="s">
        <v>838</v>
      </c>
      <c r="D442" s="139" t="s">
        <v>827</v>
      </c>
      <c r="E442" s="139" t="s">
        <v>148</v>
      </c>
      <c r="F442" s="180">
        <v>5</v>
      </c>
      <c r="G442" s="253">
        <v>2</v>
      </c>
      <c r="H442" s="248" t="s">
        <v>1315</v>
      </c>
      <c r="I442" s="155" t="s">
        <v>428</v>
      </c>
      <c r="J442" s="155" t="s">
        <v>184</v>
      </c>
      <c r="K442" s="138"/>
      <c r="L442" s="188"/>
      <c r="M442" s="188"/>
      <c r="N442" s="149"/>
      <c r="O442" s="129"/>
      <c r="P442" s="129"/>
      <c r="Q442" s="129"/>
    </row>
    <row r="443" spans="2:17" x14ac:dyDescent="0.2">
      <c r="B443" s="135"/>
      <c r="C443" s="143" t="s">
        <v>838</v>
      </c>
      <c r="D443" s="139" t="s">
        <v>827</v>
      </c>
      <c r="E443" s="139" t="s">
        <v>148</v>
      </c>
      <c r="F443" s="180">
        <v>5</v>
      </c>
      <c r="G443" s="253">
        <v>3</v>
      </c>
      <c r="H443" s="248" t="s">
        <v>1027</v>
      </c>
      <c r="I443" s="155" t="s">
        <v>429</v>
      </c>
      <c r="J443" s="155" t="s">
        <v>368</v>
      </c>
      <c r="K443" s="138"/>
      <c r="L443" s="188"/>
      <c r="M443" s="188"/>
      <c r="N443" s="149"/>
      <c r="O443" s="129"/>
      <c r="P443" s="129"/>
      <c r="Q443" s="129"/>
    </row>
    <row r="444" spans="2:17" x14ac:dyDescent="0.2">
      <c r="B444" s="135">
        <v>7</v>
      </c>
      <c r="C444" s="138" t="s">
        <v>3</v>
      </c>
      <c r="D444" s="139" t="s">
        <v>827</v>
      </c>
      <c r="E444" s="139" t="s">
        <v>148</v>
      </c>
      <c r="F444" s="180">
        <v>5</v>
      </c>
      <c r="G444" s="253">
        <v>1</v>
      </c>
      <c r="H444" s="248" t="s">
        <v>1040</v>
      </c>
      <c r="I444" s="155" t="s">
        <v>430</v>
      </c>
      <c r="J444" s="155" t="s">
        <v>368</v>
      </c>
      <c r="K444" s="138"/>
      <c r="L444" s="155">
        <v>10</v>
      </c>
      <c r="M444" s="155">
        <v>15</v>
      </c>
      <c r="N444" s="128">
        <f t="shared" si="21"/>
        <v>-5</v>
      </c>
      <c r="O444" s="129"/>
      <c r="P444" s="129"/>
      <c r="Q444" s="129"/>
    </row>
    <row r="445" spans="2:17" x14ac:dyDescent="0.2">
      <c r="B445" s="135"/>
      <c r="C445" s="138" t="s">
        <v>3</v>
      </c>
      <c r="D445" s="139" t="s">
        <v>827</v>
      </c>
      <c r="E445" s="139" t="s">
        <v>148</v>
      </c>
      <c r="F445" s="180">
        <v>5</v>
      </c>
      <c r="G445" s="253">
        <v>2</v>
      </c>
      <c r="H445" s="248" t="s">
        <v>1034</v>
      </c>
      <c r="I445" s="155" t="s">
        <v>431</v>
      </c>
      <c r="J445" s="155" t="s">
        <v>343</v>
      </c>
      <c r="K445" s="138"/>
      <c r="L445" s="188"/>
      <c r="M445" s="188"/>
      <c r="N445" s="149"/>
      <c r="O445" s="129"/>
      <c r="P445" s="129"/>
      <c r="Q445" s="129"/>
    </row>
    <row r="446" spans="2:17" x14ac:dyDescent="0.2">
      <c r="B446" s="135"/>
      <c r="C446" s="138" t="s">
        <v>3</v>
      </c>
      <c r="D446" s="139" t="s">
        <v>827</v>
      </c>
      <c r="E446" s="139" t="s">
        <v>148</v>
      </c>
      <c r="F446" s="180">
        <v>5</v>
      </c>
      <c r="G446" s="253">
        <v>3</v>
      </c>
      <c r="H446" s="248" t="s">
        <v>1039</v>
      </c>
      <c r="I446" s="155" t="s">
        <v>432</v>
      </c>
      <c r="J446" s="155" t="s">
        <v>368</v>
      </c>
      <c r="K446" s="138"/>
      <c r="L446" s="188"/>
      <c r="M446" s="188"/>
      <c r="N446" s="149"/>
      <c r="O446" s="129"/>
      <c r="P446" s="129"/>
      <c r="Q446" s="129"/>
    </row>
    <row r="447" spans="2:17" x14ac:dyDescent="0.2">
      <c r="B447" s="135"/>
      <c r="C447" s="138" t="s">
        <v>3</v>
      </c>
      <c r="D447" s="139" t="s">
        <v>827</v>
      </c>
      <c r="E447" s="139" t="s">
        <v>148</v>
      </c>
      <c r="F447" s="180">
        <v>5</v>
      </c>
      <c r="G447" s="253">
        <v>4</v>
      </c>
      <c r="H447" s="248" t="s">
        <v>1046</v>
      </c>
      <c r="I447" s="155" t="s">
        <v>433</v>
      </c>
      <c r="J447" s="155" t="s">
        <v>368</v>
      </c>
      <c r="K447" s="138"/>
      <c r="L447" s="188"/>
      <c r="M447" s="188"/>
      <c r="N447" s="149"/>
      <c r="O447" s="129"/>
      <c r="P447" s="129"/>
      <c r="Q447" s="129"/>
    </row>
    <row r="448" spans="2:17" x14ac:dyDescent="0.2">
      <c r="B448" s="135"/>
      <c r="C448" s="138" t="s">
        <v>3</v>
      </c>
      <c r="D448" s="139" t="s">
        <v>827</v>
      </c>
      <c r="E448" s="139" t="s">
        <v>148</v>
      </c>
      <c r="F448" s="180">
        <v>5</v>
      </c>
      <c r="G448" s="253">
        <v>5</v>
      </c>
      <c r="H448" s="248" t="s">
        <v>1037</v>
      </c>
      <c r="I448" s="155" t="s">
        <v>434</v>
      </c>
      <c r="J448" s="155" t="s">
        <v>368</v>
      </c>
      <c r="K448" s="138"/>
      <c r="L448" s="188"/>
      <c r="M448" s="188"/>
      <c r="N448" s="149"/>
      <c r="O448" s="129"/>
      <c r="P448" s="129"/>
      <c r="Q448" s="129"/>
    </row>
    <row r="449" spans="2:18" x14ac:dyDescent="0.2">
      <c r="B449" s="135"/>
      <c r="C449" s="138" t="s">
        <v>3</v>
      </c>
      <c r="D449" s="139" t="s">
        <v>827</v>
      </c>
      <c r="E449" s="139" t="s">
        <v>148</v>
      </c>
      <c r="F449" s="180">
        <v>5</v>
      </c>
      <c r="G449" s="253">
        <v>6</v>
      </c>
      <c r="H449" s="248" t="s">
        <v>1043</v>
      </c>
      <c r="I449" s="155" t="s">
        <v>435</v>
      </c>
      <c r="J449" s="155" t="s">
        <v>357</v>
      </c>
      <c r="K449" s="138"/>
      <c r="L449" s="188"/>
      <c r="M449" s="188"/>
      <c r="N449" s="149"/>
      <c r="O449" s="129"/>
      <c r="P449" s="129"/>
      <c r="Q449" s="129"/>
    </row>
    <row r="450" spans="2:18" x14ac:dyDescent="0.2">
      <c r="B450" s="135"/>
      <c r="C450" s="138" t="s">
        <v>3</v>
      </c>
      <c r="D450" s="139" t="s">
        <v>827</v>
      </c>
      <c r="E450" s="139" t="s">
        <v>148</v>
      </c>
      <c r="F450" s="180">
        <v>5</v>
      </c>
      <c r="G450" s="253">
        <v>7</v>
      </c>
      <c r="H450" s="248" t="s">
        <v>1044</v>
      </c>
      <c r="I450" s="155" t="s">
        <v>436</v>
      </c>
      <c r="J450" s="155" t="s">
        <v>357</v>
      </c>
      <c r="K450" s="138"/>
      <c r="L450" s="188"/>
      <c r="M450" s="188"/>
      <c r="N450" s="149"/>
      <c r="O450" s="129"/>
      <c r="P450" s="129"/>
      <c r="Q450" s="129"/>
    </row>
    <row r="451" spans="2:18" x14ac:dyDescent="0.2">
      <c r="B451" s="135"/>
      <c r="C451" s="138" t="s">
        <v>3</v>
      </c>
      <c r="D451" s="139" t="s">
        <v>827</v>
      </c>
      <c r="E451" s="139" t="s">
        <v>148</v>
      </c>
      <c r="F451" s="180">
        <v>5</v>
      </c>
      <c r="G451" s="253">
        <v>8</v>
      </c>
      <c r="H451" s="248" t="s">
        <v>1051</v>
      </c>
      <c r="I451" s="155" t="s">
        <v>437</v>
      </c>
      <c r="J451" s="155" t="s">
        <v>418</v>
      </c>
      <c r="K451" s="138"/>
      <c r="L451" s="188"/>
      <c r="M451" s="188"/>
      <c r="N451" s="149"/>
      <c r="O451" s="129"/>
      <c r="P451" s="129"/>
      <c r="Q451" s="129"/>
    </row>
    <row r="452" spans="2:18" x14ac:dyDescent="0.2">
      <c r="B452" s="135"/>
      <c r="C452" s="138" t="s">
        <v>3</v>
      </c>
      <c r="D452" s="139" t="s">
        <v>827</v>
      </c>
      <c r="E452" s="139" t="s">
        <v>148</v>
      </c>
      <c r="F452" s="180">
        <v>5</v>
      </c>
      <c r="G452" s="253">
        <v>9</v>
      </c>
      <c r="H452" s="248" t="s">
        <v>1032</v>
      </c>
      <c r="I452" s="155" t="s">
        <v>438</v>
      </c>
      <c r="J452" s="155" t="s">
        <v>343</v>
      </c>
      <c r="K452" s="138"/>
      <c r="L452" s="188"/>
      <c r="M452" s="188"/>
      <c r="N452" s="149"/>
      <c r="O452" s="129"/>
      <c r="P452" s="129"/>
      <c r="Q452" s="129"/>
    </row>
    <row r="453" spans="2:18" x14ac:dyDescent="0.2">
      <c r="B453" s="135"/>
      <c r="C453" s="138" t="s">
        <v>3</v>
      </c>
      <c r="D453" s="139" t="s">
        <v>827</v>
      </c>
      <c r="E453" s="139" t="s">
        <v>148</v>
      </c>
      <c r="F453" s="180">
        <v>5</v>
      </c>
      <c r="G453" s="253">
        <v>10</v>
      </c>
      <c r="H453" s="272" t="s">
        <v>1048</v>
      </c>
      <c r="I453" s="155" t="s">
        <v>458</v>
      </c>
      <c r="J453" s="155" t="s">
        <v>368</v>
      </c>
      <c r="K453" s="138"/>
      <c r="L453" s="188"/>
      <c r="M453" s="188"/>
      <c r="N453" s="149"/>
      <c r="O453" s="129"/>
      <c r="P453" s="129"/>
      <c r="Q453" s="129"/>
    </row>
    <row r="454" spans="2:18" x14ac:dyDescent="0.2">
      <c r="B454" s="135">
        <v>8</v>
      </c>
      <c r="C454" s="138" t="s">
        <v>4</v>
      </c>
      <c r="D454" s="139" t="s">
        <v>827</v>
      </c>
      <c r="E454" s="139" t="s">
        <v>148</v>
      </c>
      <c r="F454" s="180">
        <v>3</v>
      </c>
      <c r="G454" s="253">
        <v>1</v>
      </c>
      <c r="H454" s="248" t="s">
        <v>1031</v>
      </c>
      <c r="I454" s="155" t="s">
        <v>439</v>
      </c>
      <c r="J454" s="155" t="s">
        <v>350</v>
      </c>
      <c r="K454" s="138"/>
      <c r="L454" s="155">
        <v>3</v>
      </c>
      <c r="M454" s="155">
        <v>9</v>
      </c>
      <c r="N454" s="128">
        <f t="shared" si="21"/>
        <v>-6</v>
      </c>
      <c r="O454" s="129"/>
      <c r="P454" s="129"/>
      <c r="Q454" s="129"/>
    </row>
    <row r="455" spans="2:18" x14ac:dyDescent="0.2">
      <c r="B455" s="135"/>
      <c r="C455" s="138" t="s">
        <v>4</v>
      </c>
      <c r="D455" s="139" t="s">
        <v>827</v>
      </c>
      <c r="E455" s="139" t="s">
        <v>148</v>
      </c>
      <c r="F455" s="180">
        <v>3</v>
      </c>
      <c r="G455" s="253">
        <v>2</v>
      </c>
      <c r="H455" s="248" t="s">
        <v>1033</v>
      </c>
      <c r="I455" s="155" t="s">
        <v>440</v>
      </c>
      <c r="J455" s="155" t="s">
        <v>350</v>
      </c>
      <c r="K455" s="138"/>
      <c r="L455" s="188"/>
      <c r="M455" s="188"/>
      <c r="N455" s="149"/>
      <c r="O455" s="129"/>
      <c r="P455" s="129"/>
      <c r="Q455" s="129"/>
    </row>
    <row r="456" spans="2:18" x14ac:dyDescent="0.2">
      <c r="B456" s="135"/>
      <c r="C456" s="138" t="s">
        <v>4</v>
      </c>
      <c r="D456" s="139" t="s">
        <v>827</v>
      </c>
      <c r="E456" s="139" t="s">
        <v>148</v>
      </c>
      <c r="F456" s="180">
        <v>3</v>
      </c>
      <c r="G456" s="253">
        <v>3</v>
      </c>
      <c r="H456" s="248" t="s">
        <v>1036</v>
      </c>
      <c r="I456" s="155" t="s">
        <v>441</v>
      </c>
      <c r="J456" s="155" t="s">
        <v>343</v>
      </c>
      <c r="K456" s="138"/>
      <c r="L456" s="188"/>
      <c r="M456" s="188"/>
      <c r="N456" s="149"/>
      <c r="O456" s="129"/>
      <c r="P456" s="129"/>
      <c r="Q456" s="129"/>
      <c r="R456" s="129"/>
    </row>
    <row r="457" spans="2:18" x14ac:dyDescent="0.2">
      <c r="B457" s="135">
        <v>9</v>
      </c>
      <c r="C457" s="138" t="s">
        <v>22</v>
      </c>
      <c r="D457" s="139" t="s">
        <v>827</v>
      </c>
      <c r="E457" s="139" t="s">
        <v>148</v>
      </c>
      <c r="F457" s="180">
        <v>5</v>
      </c>
      <c r="G457" s="253">
        <v>1</v>
      </c>
      <c r="H457" s="248" t="s">
        <v>1029</v>
      </c>
      <c r="I457" s="155" t="s">
        <v>442</v>
      </c>
      <c r="J457" s="155" t="s">
        <v>187</v>
      </c>
      <c r="K457" s="138"/>
      <c r="L457" s="155">
        <v>1</v>
      </c>
      <c r="M457" s="155">
        <v>3</v>
      </c>
      <c r="N457" s="128">
        <f t="shared" si="21"/>
        <v>-2</v>
      </c>
      <c r="O457" s="129"/>
      <c r="P457" s="129"/>
      <c r="Q457" s="129"/>
      <c r="R457" s="129"/>
    </row>
    <row r="458" spans="2:18" x14ac:dyDescent="0.2">
      <c r="B458" s="130"/>
      <c r="C458" s="131" t="s">
        <v>79</v>
      </c>
      <c r="D458" s="131" t="s">
        <v>827</v>
      </c>
      <c r="E458" s="131" t="s">
        <v>149</v>
      </c>
      <c r="F458" s="133">
        <v>8</v>
      </c>
      <c r="G458" s="244">
        <v>1</v>
      </c>
      <c r="H458" s="245" t="s">
        <v>288</v>
      </c>
      <c r="I458" s="153" t="s">
        <v>289</v>
      </c>
      <c r="J458" s="153" t="s">
        <v>184</v>
      </c>
      <c r="K458" s="132"/>
      <c r="L458" s="133">
        <v>1</v>
      </c>
      <c r="M458" s="133">
        <v>1</v>
      </c>
      <c r="N458" s="128">
        <f t="shared" si="21"/>
        <v>0</v>
      </c>
      <c r="O458" s="129"/>
      <c r="P458" s="129"/>
      <c r="Q458" s="129"/>
      <c r="R458" s="129"/>
    </row>
    <row r="459" spans="2:18" x14ac:dyDescent="0.2">
      <c r="B459" s="135">
        <v>1</v>
      </c>
      <c r="C459" s="136" t="s">
        <v>832</v>
      </c>
      <c r="D459" s="139" t="s">
        <v>827</v>
      </c>
      <c r="E459" s="139" t="s">
        <v>149</v>
      </c>
      <c r="F459" s="179">
        <v>6</v>
      </c>
      <c r="G459" s="251">
        <v>1</v>
      </c>
      <c r="H459" s="248" t="s">
        <v>1020</v>
      </c>
      <c r="I459" s="182" t="s">
        <v>443</v>
      </c>
      <c r="J459" s="154" t="s">
        <v>187</v>
      </c>
      <c r="K459" s="136"/>
      <c r="L459" s="154">
        <v>4</v>
      </c>
      <c r="M459" s="154">
        <v>4</v>
      </c>
      <c r="N459" s="128">
        <f t="shared" si="21"/>
        <v>0</v>
      </c>
      <c r="O459" s="129"/>
      <c r="P459" s="129"/>
      <c r="Q459" s="129"/>
      <c r="R459" s="129"/>
    </row>
    <row r="460" spans="2:18" x14ac:dyDescent="0.2">
      <c r="B460" s="135"/>
      <c r="C460" s="136" t="s">
        <v>832</v>
      </c>
      <c r="D460" s="139" t="s">
        <v>827</v>
      </c>
      <c r="E460" s="139" t="s">
        <v>149</v>
      </c>
      <c r="F460" s="179">
        <v>6</v>
      </c>
      <c r="G460" s="251">
        <v>2</v>
      </c>
      <c r="H460" s="248" t="s">
        <v>1022</v>
      </c>
      <c r="I460" s="182" t="s">
        <v>444</v>
      </c>
      <c r="J460" s="154" t="s">
        <v>350</v>
      </c>
      <c r="K460" s="136"/>
      <c r="L460" s="154"/>
      <c r="M460" s="154"/>
      <c r="N460" s="149"/>
      <c r="O460" s="129"/>
      <c r="P460" s="129"/>
      <c r="Q460" s="129"/>
      <c r="R460" s="129"/>
    </row>
    <row r="461" spans="2:18" x14ac:dyDescent="0.2">
      <c r="B461" s="135"/>
      <c r="C461" s="136" t="s">
        <v>832</v>
      </c>
      <c r="D461" s="139" t="s">
        <v>827</v>
      </c>
      <c r="E461" s="139" t="s">
        <v>149</v>
      </c>
      <c r="F461" s="179">
        <v>6</v>
      </c>
      <c r="G461" s="251">
        <v>3</v>
      </c>
      <c r="H461" s="248" t="s">
        <v>1023</v>
      </c>
      <c r="I461" s="182" t="s">
        <v>445</v>
      </c>
      <c r="J461" s="154" t="s">
        <v>350</v>
      </c>
      <c r="K461" s="136"/>
      <c r="L461" s="154"/>
      <c r="M461" s="154"/>
      <c r="N461" s="149"/>
      <c r="O461" s="129"/>
      <c r="P461" s="129"/>
      <c r="Q461" s="129"/>
      <c r="R461" s="129"/>
    </row>
    <row r="462" spans="2:18" x14ac:dyDescent="0.2">
      <c r="B462" s="135"/>
      <c r="C462" s="136" t="s">
        <v>832</v>
      </c>
      <c r="D462" s="139" t="s">
        <v>827</v>
      </c>
      <c r="E462" s="139" t="s">
        <v>149</v>
      </c>
      <c r="F462" s="179">
        <v>6</v>
      </c>
      <c r="G462" s="251">
        <v>4</v>
      </c>
      <c r="H462" s="248" t="s">
        <v>1026</v>
      </c>
      <c r="I462" s="182" t="s">
        <v>446</v>
      </c>
      <c r="J462" s="154" t="s">
        <v>343</v>
      </c>
      <c r="K462" s="136"/>
      <c r="L462" s="154"/>
      <c r="M462" s="154"/>
      <c r="N462" s="149"/>
      <c r="O462" s="129"/>
      <c r="P462" s="129"/>
      <c r="Q462" s="129"/>
      <c r="R462" s="129"/>
    </row>
    <row r="463" spans="2:18" x14ac:dyDescent="0.2">
      <c r="B463" s="135">
        <v>2</v>
      </c>
      <c r="C463" s="136" t="s">
        <v>1355</v>
      </c>
      <c r="D463" s="139" t="s">
        <v>827</v>
      </c>
      <c r="E463" s="139" t="s">
        <v>149</v>
      </c>
      <c r="F463" s="179">
        <v>5</v>
      </c>
      <c r="G463" s="251">
        <v>1</v>
      </c>
      <c r="H463" s="248" t="s">
        <v>1045</v>
      </c>
      <c r="I463" s="182" t="s">
        <v>447</v>
      </c>
      <c r="J463" s="154" t="s">
        <v>357</v>
      </c>
      <c r="K463" s="136"/>
      <c r="L463" s="154">
        <v>8</v>
      </c>
      <c r="M463" s="154">
        <v>11</v>
      </c>
      <c r="N463" s="128">
        <f t="shared" si="21"/>
        <v>-3</v>
      </c>
      <c r="O463" s="129"/>
      <c r="P463" s="129"/>
      <c r="Q463" s="129"/>
      <c r="R463" s="129"/>
    </row>
    <row r="464" spans="2:18" x14ac:dyDescent="0.2">
      <c r="B464" s="135"/>
      <c r="C464" s="136" t="s">
        <v>1355</v>
      </c>
      <c r="D464" s="139" t="s">
        <v>827</v>
      </c>
      <c r="E464" s="139" t="s">
        <v>149</v>
      </c>
      <c r="F464" s="179">
        <v>5</v>
      </c>
      <c r="G464" s="251">
        <v>2</v>
      </c>
      <c r="H464" s="248" t="s">
        <v>1024</v>
      </c>
      <c r="I464" s="182" t="s">
        <v>448</v>
      </c>
      <c r="J464" s="154" t="s">
        <v>350</v>
      </c>
      <c r="K464" s="136"/>
      <c r="L464" s="154"/>
      <c r="M464" s="154"/>
      <c r="N464" s="149"/>
      <c r="O464" s="129"/>
      <c r="P464" s="129"/>
      <c r="Q464" s="129"/>
      <c r="R464" s="129"/>
    </row>
    <row r="465" spans="2:18" x14ac:dyDescent="0.2">
      <c r="B465" s="135"/>
      <c r="C465" s="136" t="s">
        <v>1355</v>
      </c>
      <c r="D465" s="139" t="s">
        <v>827</v>
      </c>
      <c r="E465" s="139" t="s">
        <v>149</v>
      </c>
      <c r="F465" s="179">
        <v>5</v>
      </c>
      <c r="G465" s="251">
        <v>3</v>
      </c>
      <c r="H465" s="248" t="s">
        <v>1025</v>
      </c>
      <c r="I465" s="182" t="s">
        <v>449</v>
      </c>
      <c r="J465" s="154" t="s">
        <v>368</v>
      </c>
      <c r="K465" s="136"/>
      <c r="L465" s="154"/>
      <c r="M465" s="154"/>
      <c r="N465" s="149"/>
      <c r="O465" s="129"/>
      <c r="P465" s="129"/>
      <c r="Q465" s="129"/>
      <c r="R465" s="129"/>
    </row>
    <row r="466" spans="2:18" x14ac:dyDescent="0.2">
      <c r="B466" s="135"/>
      <c r="C466" s="136" t="s">
        <v>1355</v>
      </c>
      <c r="D466" s="139" t="s">
        <v>827</v>
      </c>
      <c r="E466" s="139" t="s">
        <v>149</v>
      </c>
      <c r="F466" s="179">
        <v>5</v>
      </c>
      <c r="G466" s="251">
        <v>4</v>
      </c>
      <c r="H466" s="248" t="s">
        <v>1021</v>
      </c>
      <c r="I466" s="182" t="s">
        <v>450</v>
      </c>
      <c r="J466" s="154" t="s">
        <v>350</v>
      </c>
      <c r="K466" s="136"/>
      <c r="L466" s="154"/>
      <c r="M466" s="154"/>
      <c r="N466" s="149"/>
      <c r="O466" s="129"/>
      <c r="P466" s="129"/>
      <c r="Q466" s="129"/>
      <c r="R466" s="129"/>
    </row>
    <row r="467" spans="2:18" x14ac:dyDescent="0.2">
      <c r="B467" s="135"/>
      <c r="C467" s="136" t="s">
        <v>1355</v>
      </c>
      <c r="D467" s="139" t="s">
        <v>827</v>
      </c>
      <c r="E467" s="139" t="s">
        <v>149</v>
      </c>
      <c r="F467" s="179">
        <v>5</v>
      </c>
      <c r="G467" s="251">
        <v>5</v>
      </c>
      <c r="H467" s="248" t="s">
        <v>1017</v>
      </c>
      <c r="I467" s="182" t="s">
        <v>451</v>
      </c>
      <c r="J467" s="154" t="s">
        <v>187</v>
      </c>
      <c r="K467" s="136"/>
      <c r="L467" s="154"/>
      <c r="M467" s="154"/>
      <c r="N467" s="149"/>
      <c r="O467" s="129"/>
      <c r="P467" s="129"/>
      <c r="Q467" s="129"/>
      <c r="R467" s="129"/>
    </row>
    <row r="468" spans="2:18" x14ac:dyDescent="0.2">
      <c r="B468" s="135"/>
      <c r="C468" s="136" t="s">
        <v>1355</v>
      </c>
      <c r="D468" s="139" t="s">
        <v>827</v>
      </c>
      <c r="E468" s="139" t="s">
        <v>149</v>
      </c>
      <c r="F468" s="179">
        <v>5</v>
      </c>
      <c r="G468" s="251">
        <v>6</v>
      </c>
      <c r="H468" s="248" t="s">
        <v>1316</v>
      </c>
      <c r="I468" s="182" t="s">
        <v>452</v>
      </c>
      <c r="J468" s="154" t="s">
        <v>343</v>
      </c>
      <c r="K468" s="136"/>
      <c r="L468" s="154"/>
      <c r="M468" s="154"/>
      <c r="N468" s="149"/>
      <c r="O468" s="129"/>
      <c r="P468" s="129"/>
      <c r="Q468" s="129"/>
      <c r="R468" s="129"/>
    </row>
    <row r="469" spans="2:18" x14ac:dyDescent="0.2">
      <c r="B469" s="135"/>
      <c r="C469" s="136" t="s">
        <v>1355</v>
      </c>
      <c r="D469" s="139" t="s">
        <v>827</v>
      </c>
      <c r="E469" s="139" t="s">
        <v>149</v>
      </c>
      <c r="F469" s="179">
        <v>5</v>
      </c>
      <c r="G469" s="251">
        <v>7</v>
      </c>
      <c r="H469" s="248" t="s">
        <v>1015</v>
      </c>
      <c r="I469" s="182" t="s">
        <v>453</v>
      </c>
      <c r="J469" s="154" t="s">
        <v>184</v>
      </c>
      <c r="K469" s="136"/>
      <c r="L469" s="154"/>
      <c r="M469" s="154"/>
      <c r="N469" s="149"/>
      <c r="O469" s="129"/>
      <c r="P469" s="129"/>
      <c r="Q469" s="129"/>
      <c r="R469" s="129"/>
    </row>
    <row r="470" spans="2:18" x14ac:dyDescent="0.2">
      <c r="B470" s="135"/>
      <c r="C470" s="136" t="s">
        <v>1355</v>
      </c>
      <c r="D470" s="139" t="s">
        <v>827</v>
      </c>
      <c r="E470" s="139" t="s">
        <v>149</v>
      </c>
      <c r="F470" s="179">
        <v>5</v>
      </c>
      <c r="G470" s="251">
        <v>8</v>
      </c>
      <c r="H470" s="248" t="s">
        <v>1038</v>
      </c>
      <c r="I470" s="182" t="s">
        <v>454</v>
      </c>
      <c r="J470" s="154" t="s">
        <v>368</v>
      </c>
      <c r="K470" s="136"/>
      <c r="L470" s="154"/>
      <c r="M470" s="154"/>
      <c r="N470" s="149"/>
      <c r="O470" s="129"/>
      <c r="P470" s="129"/>
      <c r="Q470" s="129"/>
      <c r="R470" s="129"/>
    </row>
    <row r="471" spans="2:18" x14ac:dyDescent="0.2">
      <c r="B471" s="135">
        <v>3</v>
      </c>
      <c r="C471" s="136" t="s">
        <v>19</v>
      </c>
      <c r="D471" s="139" t="s">
        <v>827</v>
      </c>
      <c r="E471" s="139" t="s">
        <v>149</v>
      </c>
      <c r="F471" s="179">
        <v>5</v>
      </c>
      <c r="G471" s="251">
        <v>1</v>
      </c>
      <c r="H471" s="248" t="s">
        <v>1018</v>
      </c>
      <c r="I471" s="182" t="s">
        <v>455</v>
      </c>
      <c r="J471" s="154" t="s">
        <v>187</v>
      </c>
      <c r="K471" s="136"/>
      <c r="L471" s="154">
        <v>3</v>
      </c>
      <c r="M471" s="154">
        <v>3</v>
      </c>
      <c r="N471" s="128">
        <f t="shared" si="21"/>
        <v>0</v>
      </c>
      <c r="O471" s="129"/>
      <c r="P471" s="129"/>
      <c r="Q471" s="129"/>
      <c r="R471" s="129"/>
    </row>
    <row r="472" spans="2:18" x14ac:dyDescent="0.2">
      <c r="B472" s="135"/>
      <c r="C472" s="136" t="s">
        <v>19</v>
      </c>
      <c r="D472" s="139" t="s">
        <v>827</v>
      </c>
      <c r="E472" s="139" t="s">
        <v>149</v>
      </c>
      <c r="F472" s="179">
        <v>5</v>
      </c>
      <c r="G472" s="251">
        <v>2</v>
      </c>
      <c r="H472" s="248" t="s">
        <v>1317</v>
      </c>
      <c r="I472" s="182" t="s">
        <v>456</v>
      </c>
      <c r="J472" s="154" t="s">
        <v>187</v>
      </c>
      <c r="K472" s="136"/>
      <c r="L472" s="154"/>
      <c r="M472" s="154"/>
      <c r="N472" s="149"/>
      <c r="O472" s="129"/>
      <c r="P472" s="129"/>
      <c r="Q472" s="129"/>
      <c r="R472" s="129"/>
    </row>
    <row r="473" spans="2:18" x14ac:dyDescent="0.2">
      <c r="B473" s="135"/>
      <c r="C473" s="136" t="s">
        <v>19</v>
      </c>
      <c r="D473" s="139" t="s">
        <v>827</v>
      </c>
      <c r="E473" s="139" t="s">
        <v>149</v>
      </c>
      <c r="F473" s="179">
        <v>5</v>
      </c>
      <c r="G473" s="251">
        <v>3</v>
      </c>
      <c r="H473" s="248" t="s">
        <v>1226</v>
      </c>
      <c r="I473" s="182" t="s">
        <v>1227</v>
      </c>
      <c r="J473" s="154" t="s">
        <v>350</v>
      </c>
      <c r="K473" s="136" t="s">
        <v>1351</v>
      </c>
      <c r="L473" s="154"/>
      <c r="M473" s="154"/>
      <c r="N473" s="149"/>
      <c r="O473" s="129"/>
      <c r="P473" s="129"/>
      <c r="Q473" s="129"/>
      <c r="R473" s="129"/>
    </row>
    <row r="474" spans="2:18" x14ac:dyDescent="0.2">
      <c r="B474" s="130"/>
      <c r="C474" s="131" t="s">
        <v>81</v>
      </c>
      <c r="D474" s="131" t="s">
        <v>827</v>
      </c>
      <c r="E474" s="131" t="s">
        <v>150</v>
      </c>
      <c r="F474" s="133">
        <v>8</v>
      </c>
      <c r="G474" s="244">
        <v>1</v>
      </c>
      <c r="H474" s="245" t="s">
        <v>290</v>
      </c>
      <c r="I474" s="153" t="s">
        <v>291</v>
      </c>
      <c r="J474" s="153" t="s">
        <v>190</v>
      </c>
      <c r="K474" s="132"/>
      <c r="L474" s="133">
        <v>1</v>
      </c>
      <c r="M474" s="133">
        <v>1</v>
      </c>
      <c r="N474" s="128">
        <f t="shared" si="21"/>
        <v>0</v>
      </c>
      <c r="O474" s="129"/>
      <c r="P474" s="129"/>
      <c r="Q474" s="129"/>
    </row>
    <row r="475" spans="2:18" x14ac:dyDescent="0.2">
      <c r="B475" s="135">
        <v>1</v>
      </c>
      <c r="C475" s="136" t="s">
        <v>18</v>
      </c>
      <c r="D475" s="139" t="s">
        <v>827</v>
      </c>
      <c r="E475" s="139" t="s">
        <v>150</v>
      </c>
      <c r="F475" s="179">
        <v>5</v>
      </c>
      <c r="G475" s="251">
        <v>1</v>
      </c>
      <c r="H475" s="248" t="s">
        <v>1012</v>
      </c>
      <c r="I475" s="182" t="s">
        <v>457</v>
      </c>
      <c r="J475" s="154" t="s">
        <v>350</v>
      </c>
      <c r="K475" s="136"/>
      <c r="L475" s="154">
        <v>1</v>
      </c>
      <c r="M475" s="154">
        <v>2</v>
      </c>
      <c r="N475" s="128">
        <f t="shared" si="21"/>
        <v>-1</v>
      </c>
      <c r="O475" s="129"/>
      <c r="P475" s="129"/>
      <c r="Q475" s="129"/>
      <c r="R475" s="129"/>
    </row>
    <row r="476" spans="2:18" x14ac:dyDescent="0.2">
      <c r="B476" s="146"/>
      <c r="C476" s="208" t="s">
        <v>109</v>
      </c>
      <c r="D476" s="209"/>
      <c r="E476" s="209"/>
      <c r="F476" s="209"/>
      <c r="G476" s="240"/>
      <c r="H476" s="241"/>
      <c r="I476" s="210"/>
      <c r="J476" s="210"/>
      <c r="K476" s="210"/>
      <c r="L476" s="210"/>
      <c r="M476" s="210"/>
      <c r="N476" s="210"/>
      <c r="O476" s="129"/>
      <c r="P476" s="129"/>
      <c r="Q476" s="129"/>
      <c r="R476" s="129"/>
    </row>
    <row r="477" spans="2:18" x14ac:dyDescent="0.2">
      <c r="B477" s="124"/>
      <c r="C477" s="125" t="s">
        <v>65</v>
      </c>
      <c r="D477" s="125" t="s">
        <v>827</v>
      </c>
      <c r="E477" s="125"/>
      <c r="F477" s="127">
        <v>11</v>
      </c>
      <c r="G477" s="242">
        <v>1</v>
      </c>
      <c r="H477" s="249" t="s">
        <v>292</v>
      </c>
      <c r="I477" s="152" t="s">
        <v>293</v>
      </c>
      <c r="J477" s="152" t="s">
        <v>181</v>
      </c>
      <c r="K477" s="126"/>
      <c r="L477" s="127">
        <v>1</v>
      </c>
      <c r="M477" s="127">
        <v>1</v>
      </c>
      <c r="N477" s="128">
        <f>L477-M477</f>
        <v>0</v>
      </c>
      <c r="O477" s="129"/>
      <c r="P477" s="129"/>
      <c r="Q477" s="129"/>
      <c r="R477" s="129"/>
    </row>
    <row r="478" spans="2:18" x14ac:dyDescent="0.2">
      <c r="B478" s="130"/>
      <c r="C478" s="131" t="s">
        <v>104</v>
      </c>
      <c r="D478" s="131" t="s">
        <v>827</v>
      </c>
      <c r="E478" s="131" t="s">
        <v>147</v>
      </c>
      <c r="F478" s="133">
        <v>8</v>
      </c>
      <c r="G478" s="244">
        <v>1</v>
      </c>
      <c r="H478" s="245" t="s">
        <v>294</v>
      </c>
      <c r="I478" s="153" t="s">
        <v>295</v>
      </c>
      <c r="J478" s="153" t="s">
        <v>190</v>
      </c>
      <c r="K478" s="132"/>
      <c r="L478" s="133">
        <v>1</v>
      </c>
      <c r="M478" s="133">
        <v>1</v>
      </c>
      <c r="N478" s="128">
        <f t="shared" ref="N478:N508" si="22">L478-M478</f>
        <v>0</v>
      </c>
      <c r="O478" s="129"/>
      <c r="P478" s="129"/>
      <c r="Q478" s="129"/>
      <c r="R478" s="129"/>
    </row>
    <row r="479" spans="2:18" x14ac:dyDescent="0.2">
      <c r="B479" s="135">
        <v>1</v>
      </c>
      <c r="C479" s="136" t="s">
        <v>2</v>
      </c>
      <c r="D479" s="139" t="s">
        <v>827</v>
      </c>
      <c r="E479" s="139" t="s">
        <v>147</v>
      </c>
      <c r="F479" s="176">
        <v>6</v>
      </c>
      <c r="G479" s="246">
        <v>1</v>
      </c>
      <c r="H479" s="248" t="s">
        <v>1054</v>
      </c>
      <c r="I479" s="154" t="s">
        <v>480</v>
      </c>
      <c r="J479" s="154" t="s">
        <v>368</v>
      </c>
      <c r="K479" s="175"/>
      <c r="L479" s="154">
        <v>2</v>
      </c>
      <c r="M479" s="154">
        <v>2</v>
      </c>
      <c r="N479" s="128">
        <f t="shared" si="22"/>
        <v>0</v>
      </c>
      <c r="O479" s="129"/>
      <c r="P479" s="129"/>
      <c r="Q479" s="129"/>
      <c r="R479" s="129"/>
    </row>
    <row r="480" spans="2:18" x14ac:dyDescent="0.2">
      <c r="B480" s="135"/>
      <c r="C480" s="136" t="s">
        <v>2</v>
      </c>
      <c r="D480" s="139" t="s">
        <v>827</v>
      </c>
      <c r="E480" s="139" t="s">
        <v>147</v>
      </c>
      <c r="F480" s="176">
        <v>6</v>
      </c>
      <c r="G480" s="246">
        <v>2</v>
      </c>
      <c r="H480" s="248" t="s">
        <v>1053</v>
      </c>
      <c r="I480" s="154" t="s">
        <v>481</v>
      </c>
      <c r="J480" s="154" t="s">
        <v>184</v>
      </c>
      <c r="K480" s="175"/>
      <c r="L480" s="154"/>
      <c r="M480" s="154"/>
      <c r="N480" s="149"/>
      <c r="O480" s="129"/>
      <c r="P480" s="129"/>
      <c r="Q480" s="129"/>
      <c r="R480" s="129"/>
    </row>
    <row r="481" spans="2:18" x14ac:dyDescent="0.2">
      <c r="B481" s="135">
        <v>2</v>
      </c>
      <c r="C481" s="136" t="s">
        <v>839</v>
      </c>
      <c r="D481" s="139" t="s">
        <v>827</v>
      </c>
      <c r="E481" s="139" t="s">
        <v>147</v>
      </c>
      <c r="F481" s="176">
        <v>5</v>
      </c>
      <c r="G481" s="246"/>
      <c r="H481" s="248"/>
      <c r="I481" s="154"/>
      <c r="J481" s="154"/>
      <c r="K481" s="175"/>
      <c r="L481" s="154">
        <v>0</v>
      </c>
      <c r="M481" s="154">
        <v>1</v>
      </c>
      <c r="N481" s="128">
        <f t="shared" si="22"/>
        <v>-1</v>
      </c>
      <c r="O481" s="129"/>
      <c r="P481" s="129"/>
      <c r="Q481" s="129"/>
      <c r="R481" s="129"/>
    </row>
    <row r="482" spans="2:18" x14ac:dyDescent="0.2">
      <c r="B482" s="135">
        <v>3</v>
      </c>
      <c r="C482" s="136" t="s">
        <v>1378</v>
      </c>
      <c r="D482" s="139" t="s">
        <v>827</v>
      </c>
      <c r="E482" s="139" t="s">
        <v>147</v>
      </c>
      <c r="F482" s="176">
        <v>6</v>
      </c>
      <c r="G482" s="246">
        <v>1</v>
      </c>
      <c r="H482" s="248" t="s">
        <v>1318</v>
      </c>
      <c r="I482" s="154" t="s">
        <v>815</v>
      </c>
      <c r="J482" s="154" t="s">
        <v>190</v>
      </c>
      <c r="K482" s="175"/>
      <c r="L482" s="154">
        <v>1</v>
      </c>
      <c r="M482" s="154">
        <v>2</v>
      </c>
      <c r="N482" s="128">
        <f t="shared" si="22"/>
        <v>-1</v>
      </c>
      <c r="O482" s="129"/>
      <c r="P482" s="129"/>
      <c r="Q482" s="129"/>
      <c r="R482" s="129"/>
    </row>
    <row r="483" spans="2:18" x14ac:dyDescent="0.2">
      <c r="B483" s="130"/>
      <c r="C483" s="131" t="s">
        <v>80</v>
      </c>
      <c r="D483" s="131" t="s">
        <v>827</v>
      </c>
      <c r="E483" s="131" t="s">
        <v>148</v>
      </c>
      <c r="F483" s="133">
        <v>8</v>
      </c>
      <c r="G483" s="244">
        <v>1</v>
      </c>
      <c r="H483" s="245" t="s">
        <v>296</v>
      </c>
      <c r="I483" s="153" t="s">
        <v>297</v>
      </c>
      <c r="J483" s="153" t="s">
        <v>184</v>
      </c>
      <c r="K483" s="132"/>
      <c r="L483" s="133">
        <v>1</v>
      </c>
      <c r="M483" s="133">
        <v>1</v>
      </c>
      <c r="N483" s="128">
        <f t="shared" si="22"/>
        <v>0</v>
      </c>
      <c r="O483" s="129"/>
      <c r="P483" s="129"/>
      <c r="Q483" s="129"/>
      <c r="R483" s="129"/>
    </row>
    <row r="484" spans="2:18" x14ac:dyDescent="0.2">
      <c r="B484" s="135">
        <v>1</v>
      </c>
      <c r="C484" s="136" t="s">
        <v>96</v>
      </c>
      <c r="D484" s="139" t="s">
        <v>827</v>
      </c>
      <c r="E484" s="139" t="s">
        <v>148</v>
      </c>
      <c r="F484" s="176">
        <v>5</v>
      </c>
      <c r="G484" s="246">
        <v>1</v>
      </c>
      <c r="H484" s="248" t="s">
        <v>1059</v>
      </c>
      <c r="I484" s="154" t="s">
        <v>482</v>
      </c>
      <c r="J484" s="154" t="s">
        <v>187</v>
      </c>
      <c r="K484" s="175"/>
      <c r="L484" s="154">
        <v>3</v>
      </c>
      <c r="M484" s="154">
        <v>3</v>
      </c>
      <c r="N484" s="128">
        <f t="shared" si="22"/>
        <v>0</v>
      </c>
      <c r="O484" s="129"/>
      <c r="P484" s="129"/>
      <c r="Q484" s="129"/>
      <c r="R484" s="129"/>
    </row>
    <row r="485" spans="2:18" x14ac:dyDescent="0.2">
      <c r="B485" s="135"/>
      <c r="C485" s="136" t="s">
        <v>96</v>
      </c>
      <c r="D485" s="139" t="s">
        <v>827</v>
      </c>
      <c r="E485" s="139" t="s">
        <v>148</v>
      </c>
      <c r="F485" s="176">
        <v>5</v>
      </c>
      <c r="G485" s="246">
        <v>2</v>
      </c>
      <c r="H485" s="248" t="s">
        <v>1057</v>
      </c>
      <c r="I485" s="154" t="s">
        <v>483</v>
      </c>
      <c r="J485" s="154" t="s">
        <v>341</v>
      </c>
      <c r="K485" s="175"/>
      <c r="L485" s="154"/>
      <c r="M485" s="154"/>
      <c r="N485" s="149"/>
      <c r="O485" s="129"/>
      <c r="P485" s="129"/>
      <c r="Q485" s="129"/>
      <c r="R485" s="129"/>
    </row>
    <row r="486" spans="2:18" x14ac:dyDescent="0.2">
      <c r="B486" s="135"/>
      <c r="C486" s="136" t="s">
        <v>96</v>
      </c>
      <c r="D486" s="139" t="s">
        <v>827</v>
      </c>
      <c r="E486" s="139" t="s">
        <v>148</v>
      </c>
      <c r="F486" s="176">
        <v>5</v>
      </c>
      <c r="G486" s="246">
        <v>3</v>
      </c>
      <c r="H486" s="248" t="s">
        <v>1063</v>
      </c>
      <c r="I486" s="154" t="s">
        <v>484</v>
      </c>
      <c r="J486" s="154" t="s">
        <v>368</v>
      </c>
      <c r="K486" s="175"/>
      <c r="L486" s="154"/>
      <c r="M486" s="154"/>
      <c r="N486" s="149"/>
      <c r="O486" s="129"/>
      <c r="P486" s="129"/>
      <c r="Q486" s="129"/>
      <c r="R486" s="129"/>
    </row>
    <row r="487" spans="2:18" x14ac:dyDescent="0.2">
      <c r="B487" s="135">
        <v>2</v>
      </c>
      <c r="C487" s="136" t="s">
        <v>15</v>
      </c>
      <c r="D487" s="139" t="s">
        <v>827</v>
      </c>
      <c r="E487" s="139" t="s">
        <v>148</v>
      </c>
      <c r="F487" s="176">
        <v>3</v>
      </c>
      <c r="G487" s="246">
        <v>1</v>
      </c>
      <c r="H487" s="248" t="s">
        <v>1319</v>
      </c>
      <c r="I487" s="154" t="s">
        <v>486</v>
      </c>
      <c r="J487" s="154" t="s">
        <v>368</v>
      </c>
      <c r="K487" s="175"/>
      <c r="L487" s="154">
        <v>1</v>
      </c>
      <c r="M487" s="154">
        <v>1</v>
      </c>
      <c r="N487" s="128">
        <f t="shared" si="22"/>
        <v>0</v>
      </c>
      <c r="O487" s="129"/>
      <c r="P487" s="129"/>
      <c r="Q487" s="129"/>
    </row>
    <row r="488" spans="2:18" x14ac:dyDescent="0.2">
      <c r="B488" s="135">
        <v>3</v>
      </c>
      <c r="C488" s="138" t="s">
        <v>14</v>
      </c>
      <c r="D488" s="139" t="s">
        <v>827</v>
      </c>
      <c r="E488" s="139" t="s">
        <v>148</v>
      </c>
      <c r="F488" s="177">
        <v>3</v>
      </c>
      <c r="G488" s="246">
        <v>1</v>
      </c>
      <c r="H488" s="248" t="s">
        <v>1062</v>
      </c>
      <c r="I488" s="154" t="s">
        <v>485</v>
      </c>
      <c r="J488" s="154" t="s">
        <v>341</v>
      </c>
      <c r="K488" s="186"/>
      <c r="L488" s="154">
        <v>1</v>
      </c>
      <c r="M488" s="155">
        <v>1</v>
      </c>
      <c r="N488" s="128">
        <f t="shared" si="22"/>
        <v>0</v>
      </c>
      <c r="O488" s="129"/>
      <c r="P488" s="129"/>
      <c r="Q488" s="129"/>
    </row>
    <row r="489" spans="2:18" x14ac:dyDescent="0.2">
      <c r="B489" s="135">
        <v>4</v>
      </c>
      <c r="C489" s="138" t="s">
        <v>24</v>
      </c>
      <c r="D489" s="139" t="s">
        <v>827</v>
      </c>
      <c r="E489" s="139" t="s">
        <v>148</v>
      </c>
      <c r="F489" s="177">
        <v>5</v>
      </c>
      <c r="G489" s="257">
        <v>1</v>
      </c>
      <c r="H489" s="248" t="s">
        <v>921</v>
      </c>
      <c r="I489" s="155"/>
      <c r="J489" s="155"/>
      <c r="K489" s="186" t="s">
        <v>1349</v>
      </c>
      <c r="L489" s="155">
        <v>2</v>
      </c>
      <c r="M489" s="155">
        <v>4</v>
      </c>
      <c r="N489" s="128">
        <f t="shared" si="22"/>
        <v>-2</v>
      </c>
      <c r="O489" s="129"/>
      <c r="P489" s="129"/>
      <c r="Q489" s="129"/>
    </row>
    <row r="490" spans="2:18" x14ac:dyDescent="0.2">
      <c r="B490" s="135"/>
      <c r="C490" s="138" t="s">
        <v>24</v>
      </c>
      <c r="D490" s="139" t="s">
        <v>827</v>
      </c>
      <c r="E490" s="139" t="s">
        <v>148</v>
      </c>
      <c r="F490" s="177">
        <v>5</v>
      </c>
      <c r="G490" s="257">
        <v>2</v>
      </c>
      <c r="H490" s="248" t="s">
        <v>1362</v>
      </c>
      <c r="I490" s="155"/>
      <c r="J490" s="155"/>
      <c r="K490" s="201" t="s">
        <v>1349</v>
      </c>
      <c r="L490" s="188"/>
      <c r="M490" s="188"/>
      <c r="N490" s="149"/>
      <c r="O490" s="129"/>
      <c r="P490" s="129"/>
      <c r="Q490" s="129"/>
    </row>
    <row r="491" spans="2:18" x14ac:dyDescent="0.2">
      <c r="B491" s="135">
        <v>5</v>
      </c>
      <c r="C491" s="138" t="s">
        <v>101</v>
      </c>
      <c r="D491" s="139" t="s">
        <v>827</v>
      </c>
      <c r="E491" s="139" t="s">
        <v>148</v>
      </c>
      <c r="F491" s="177">
        <v>5</v>
      </c>
      <c r="G491" s="257">
        <v>1</v>
      </c>
      <c r="H491" s="248" t="s">
        <v>1064</v>
      </c>
      <c r="I491" s="155" t="s">
        <v>487</v>
      </c>
      <c r="J491" s="155" t="s">
        <v>368</v>
      </c>
      <c r="K491" s="186"/>
      <c r="L491" s="155">
        <v>1</v>
      </c>
      <c r="M491" s="155">
        <v>3</v>
      </c>
      <c r="N491" s="128">
        <f t="shared" si="22"/>
        <v>-2</v>
      </c>
      <c r="O491" s="129"/>
      <c r="P491" s="129"/>
      <c r="Q491" s="129"/>
    </row>
    <row r="492" spans="2:18" x14ac:dyDescent="0.2">
      <c r="B492" s="135">
        <v>6</v>
      </c>
      <c r="C492" s="143" t="s">
        <v>838</v>
      </c>
      <c r="D492" s="139" t="s">
        <v>827</v>
      </c>
      <c r="E492" s="139" t="s">
        <v>148</v>
      </c>
      <c r="F492" s="177">
        <v>5</v>
      </c>
      <c r="G492" s="257">
        <v>1</v>
      </c>
      <c r="H492" s="248" t="s">
        <v>1363</v>
      </c>
      <c r="I492" s="155"/>
      <c r="J492" s="155"/>
      <c r="K492" s="186" t="s">
        <v>1349</v>
      </c>
      <c r="L492" s="155">
        <v>1</v>
      </c>
      <c r="M492" s="155">
        <v>2</v>
      </c>
      <c r="N492" s="128">
        <f t="shared" si="22"/>
        <v>-1</v>
      </c>
      <c r="O492" s="129"/>
      <c r="P492" s="129"/>
      <c r="Q492" s="129"/>
    </row>
    <row r="493" spans="2:18" x14ac:dyDescent="0.2">
      <c r="B493" s="135">
        <v>7</v>
      </c>
      <c r="C493" s="138" t="s">
        <v>3</v>
      </c>
      <c r="D493" s="139" t="s">
        <v>827</v>
      </c>
      <c r="E493" s="139" t="s">
        <v>148</v>
      </c>
      <c r="F493" s="177">
        <v>5</v>
      </c>
      <c r="G493" s="257">
        <v>1</v>
      </c>
      <c r="H493" s="248" t="s">
        <v>1060</v>
      </c>
      <c r="I493" s="155" t="s">
        <v>488</v>
      </c>
      <c r="J493" s="155" t="s">
        <v>187</v>
      </c>
      <c r="K493" s="186"/>
      <c r="L493" s="155">
        <v>1</v>
      </c>
      <c r="M493" s="155">
        <v>4</v>
      </c>
      <c r="N493" s="128">
        <f t="shared" si="22"/>
        <v>-3</v>
      </c>
      <c r="O493" s="129"/>
      <c r="P493" s="129"/>
      <c r="Q493" s="129"/>
    </row>
    <row r="494" spans="2:18" x14ac:dyDescent="0.2">
      <c r="B494" s="135">
        <v>8</v>
      </c>
      <c r="C494" s="138" t="s">
        <v>4</v>
      </c>
      <c r="D494" s="139" t="s">
        <v>827</v>
      </c>
      <c r="E494" s="139" t="s">
        <v>148</v>
      </c>
      <c r="F494" s="177">
        <v>3</v>
      </c>
      <c r="G494" s="257">
        <v>1</v>
      </c>
      <c r="H494" s="248" t="s">
        <v>1061</v>
      </c>
      <c r="I494" s="155" t="s">
        <v>489</v>
      </c>
      <c r="J494" s="155" t="s">
        <v>350</v>
      </c>
      <c r="K494" s="186"/>
      <c r="L494" s="155">
        <v>1</v>
      </c>
      <c r="M494" s="155">
        <v>7</v>
      </c>
      <c r="N494" s="128">
        <f t="shared" si="22"/>
        <v>-6</v>
      </c>
      <c r="O494" s="129"/>
      <c r="P494" s="129"/>
      <c r="Q494" s="129"/>
      <c r="R494" s="129"/>
    </row>
    <row r="495" spans="2:18" x14ac:dyDescent="0.2">
      <c r="B495" s="135">
        <v>9</v>
      </c>
      <c r="C495" s="138" t="s">
        <v>22</v>
      </c>
      <c r="D495" s="139" t="s">
        <v>827</v>
      </c>
      <c r="E495" s="139" t="s">
        <v>148</v>
      </c>
      <c r="F495" s="177">
        <v>5</v>
      </c>
      <c r="G495" s="257"/>
      <c r="H495" s="248"/>
      <c r="I495" s="155"/>
      <c r="J495" s="155"/>
      <c r="K495" s="186"/>
      <c r="L495" s="155">
        <v>0</v>
      </c>
      <c r="M495" s="155">
        <v>1</v>
      </c>
      <c r="N495" s="128">
        <f t="shared" si="22"/>
        <v>-1</v>
      </c>
      <c r="O495" s="129"/>
      <c r="P495" s="129"/>
      <c r="Q495" s="129"/>
      <c r="R495" s="129"/>
    </row>
    <row r="496" spans="2:18" x14ac:dyDescent="0.2">
      <c r="B496" s="130"/>
      <c r="C496" s="131" t="s">
        <v>79</v>
      </c>
      <c r="D496" s="131" t="s">
        <v>827</v>
      </c>
      <c r="E496" s="131" t="s">
        <v>149</v>
      </c>
      <c r="F496" s="133">
        <v>8</v>
      </c>
      <c r="G496" s="244">
        <v>1</v>
      </c>
      <c r="H496" s="245" t="s">
        <v>298</v>
      </c>
      <c r="I496" s="153" t="s">
        <v>299</v>
      </c>
      <c r="J496" s="153" t="s">
        <v>190</v>
      </c>
      <c r="K496" s="132"/>
      <c r="L496" s="133">
        <v>1</v>
      </c>
      <c r="M496" s="133">
        <v>1</v>
      </c>
      <c r="N496" s="128">
        <f t="shared" si="22"/>
        <v>0</v>
      </c>
      <c r="O496" s="129"/>
      <c r="P496" s="129"/>
      <c r="Q496" s="129"/>
      <c r="R496" s="129"/>
    </row>
    <row r="497" spans="2:20" x14ac:dyDescent="0.2">
      <c r="B497" s="135">
        <v>1</v>
      </c>
      <c r="C497" s="136" t="s">
        <v>832</v>
      </c>
      <c r="D497" s="139" t="s">
        <v>827</v>
      </c>
      <c r="E497" s="139" t="s">
        <v>149</v>
      </c>
      <c r="F497" s="176">
        <v>6</v>
      </c>
      <c r="G497" s="246">
        <v>1</v>
      </c>
      <c r="H497" s="248" t="s">
        <v>1320</v>
      </c>
      <c r="I497" s="154" t="s">
        <v>490</v>
      </c>
      <c r="J497" s="154" t="s">
        <v>350</v>
      </c>
      <c r="K497" s="175"/>
      <c r="L497" s="154">
        <v>1</v>
      </c>
      <c r="M497" s="154">
        <v>2</v>
      </c>
      <c r="N497" s="128">
        <f t="shared" si="22"/>
        <v>-1</v>
      </c>
      <c r="O497" s="129"/>
      <c r="P497" s="129"/>
      <c r="Q497" s="129"/>
      <c r="R497" s="129"/>
    </row>
    <row r="498" spans="2:20" x14ac:dyDescent="0.2">
      <c r="B498" s="135">
        <v>2</v>
      </c>
      <c r="C498" s="136" t="s">
        <v>1355</v>
      </c>
      <c r="D498" s="139" t="s">
        <v>827</v>
      </c>
      <c r="E498" s="139" t="s">
        <v>149</v>
      </c>
      <c r="F498" s="176">
        <v>5</v>
      </c>
      <c r="G498" s="246">
        <v>1</v>
      </c>
      <c r="H498" s="248" t="s">
        <v>1321</v>
      </c>
      <c r="I498" s="154" t="s">
        <v>491</v>
      </c>
      <c r="J498" s="154" t="s">
        <v>350</v>
      </c>
      <c r="K498" s="175"/>
      <c r="L498" s="154">
        <v>4</v>
      </c>
      <c r="M498" s="154">
        <v>8</v>
      </c>
      <c r="N498" s="128">
        <f t="shared" si="22"/>
        <v>-4</v>
      </c>
      <c r="O498" s="129"/>
      <c r="P498" s="129"/>
      <c r="Q498" s="129"/>
      <c r="R498" s="129"/>
    </row>
    <row r="499" spans="2:20" x14ac:dyDescent="0.2">
      <c r="B499" s="135"/>
      <c r="C499" s="136" t="s">
        <v>1355</v>
      </c>
      <c r="D499" s="139" t="s">
        <v>827</v>
      </c>
      <c r="E499" s="139" t="s">
        <v>149</v>
      </c>
      <c r="F499" s="176">
        <v>5</v>
      </c>
      <c r="G499" s="246">
        <v>2</v>
      </c>
      <c r="H499" s="248" t="s">
        <v>1056</v>
      </c>
      <c r="I499" s="154" t="s">
        <v>492</v>
      </c>
      <c r="J499" s="154" t="s">
        <v>343</v>
      </c>
      <c r="K499" s="175"/>
      <c r="L499" s="154"/>
      <c r="M499" s="154"/>
      <c r="N499" s="149"/>
      <c r="O499" s="129"/>
      <c r="P499" s="129"/>
      <c r="Q499" s="129"/>
      <c r="R499" s="129"/>
    </row>
    <row r="500" spans="2:20" x14ac:dyDescent="0.2">
      <c r="B500" s="135"/>
      <c r="C500" s="136" t="s">
        <v>1355</v>
      </c>
      <c r="D500" s="139" t="s">
        <v>827</v>
      </c>
      <c r="E500" s="139" t="s">
        <v>149</v>
      </c>
      <c r="F500" s="176">
        <v>5</v>
      </c>
      <c r="G500" s="246">
        <v>3</v>
      </c>
      <c r="H500" s="248" t="s">
        <v>1058</v>
      </c>
      <c r="I500" s="154" t="s">
        <v>816</v>
      </c>
      <c r="J500" s="154" t="s">
        <v>368</v>
      </c>
      <c r="K500" s="175"/>
      <c r="L500" s="154"/>
      <c r="M500" s="154"/>
      <c r="N500" s="149"/>
      <c r="O500" s="129"/>
      <c r="P500" s="129"/>
      <c r="Q500" s="129"/>
      <c r="R500" s="129"/>
    </row>
    <row r="501" spans="2:20" x14ac:dyDescent="0.2">
      <c r="B501" s="135"/>
      <c r="C501" s="136" t="s">
        <v>1355</v>
      </c>
      <c r="D501" s="139" t="s">
        <v>827</v>
      </c>
      <c r="E501" s="139" t="s">
        <v>149</v>
      </c>
      <c r="F501" s="176">
        <v>5</v>
      </c>
      <c r="G501" s="246">
        <v>4</v>
      </c>
      <c r="H501" s="248" t="s">
        <v>1234</v>
      </c>
      <c r="I501" s="154" t="s">
        <v>1235</v>
      </c>
      <c r="J501" s="154" t="s">
        <v>350</v>
      </c>
      <c r="K501" s="175" t="s">
        <v>1351</v>
      </c>
      <c r="L501" s="154"/>
      <c r="M501" s="154"/>
      <c r="N501" s="149"/>
      <c r="O501" s="129"/>
      <c r="P501" s="129"/>
      <c r="Q501" s="129"/>
      <c r="R501" s="129"/>
    </row>
    <row r="502" spans="2:20" x14ac:dyDescent="0.2">
      <c r="B502" s="135">
        <v>3</v>
      </c>
      <c r="C502" s="136" t="s">
        <v>19</v>
      </c>
      <c r="D502" s="139" t="s">
        <v>827</v>
      </c>
      <c r="E502" s="139" t="s">
        <v>149</v>
      </c>
      <c r="F502" s="176">
        <v>5</v>
      </c>
      <c r="G502" s="246">
        <v>1</v>
      </c>
      <c r="H502" s="248" t="s">
        <v>1322</v>
      </c>
      <c r="I502" s="154" t="s">
        <v>817</v>
      </c>
      <c r="J502" s="154" t="s">
        <v>350</v>
      </c>
      <c r="K502" s="175"/>
      <c r="L502" s="154">
        <v>5</v>
      </c>
      <c r="M502" s="154">
        <v>6</v>
      </c>
      <c r="N502" s="128">
        <f t="shared" si="22"/>
        <v>-1</v>
      </c>
      <c r="O502" s="129"/>
      <c r="P502" s="129"/>
      <c r="Q502" s="129"/>
      <c r="R502" s="129"/>
    </row>
    <row r="503" spans="2:20" x14ac:dyDescent="0.2">
      <c r="B503" s="135"/>
      <c r="C503" s="136" t="s">
        <v>19</v>
      </c>
      <c r="D503" s="139" t="s">
        <v>827</v>
      </c>
      <c r="E503" s="139" t="s">
        <v>149</v>
      </c>
      <c r="F503" s="176">
        <v>5</v>
      </c>
      <c r="G503" s="246">
        <v>2</v>
      </c>
      <c r="H503" s="248" t="s">
        <v>1055</v>
      </c>
      <c r="I503" s="154" t="s">
        <v>493</v>
      </c>
      <c r="J503" s="154" t="s">
        <v>187</v>
      </c>
      <c r="K503" s="175"/>
      <c r="L503" s="154"/>
      <c r="M503" s="154"/>
      <c r="N503" s="149"/>
      <c r="O503" s="129"/>
      <c r="P503" s="129"/>
      <c r="Q503" s="129"/>
      <c r="R503" s="129"/>
    </row>
    <row r="504" spans="2:20" x14ac:dyDescent="0.2">
      <c r="B504" s="135"/>
      <c r="C504" s="136" t="s">
        <v>19</v>
      </c>
      <c r="D504" s="139" t="s">
        <v>827</v>
      </c>
      <c r="E504" s="139" t="s">
        <v>149</v>
      </c>
      <c r="F504" s="176">
        <v>5</v>
      </c>
      <c r="G504" s="246">
        <v>3</v>
      </c>
      <c r="H504" s="248" t="s">
        <v>1359</v>
      </c>
      <c r="I504" s="154"/>
      <c r="J504" s="154"/>
      <c r="K504" s="175" t="s">
        <v>1349</v>
      </c>
      <c r="L504" s="154"/>
      <c r="M504" s="154"/>
      <c r="N504" s="149"/>
      <c r="O504" s="129"/>
      <c r="P504" s="129"/>
      <c r="Q504" s="129"/>
      <c r="R504" s="129"/>
    </row>
    <row r="505" spans="2:20" x14ac:dyDescent="0.2">
      <c r="B505" s="135"/>
      <c r="C505" s="136" t="s">
        <v>19</v>
      </c>
      <c r="D505" s="139" t="s">
        <v>827</v>
      </c>
      <c r="E505" s="139" t="s">
        <v>149</v>
      </c>
      <c r="F505" s="176">
        <v>5</v>
      </c>
      <c r="G505" s="246">
        <v>4</v>
      </c>
      <c r="H505" s="248" t="s">
        <v>1360</v>
      </c>
      <c r="I505" s="154"/>
      <c r="J505" s="154"/>
      <c r="K505" s="175" t="s">
        <v>1349</v>
      </c>
      <c r="L505" s="154"/>
      <c r="M505" s="154"/>
      <c r="N505" s="149"/>
      <c r="O505" s="129"/>
      <c r="P505" s="129"/>
      <c r="Q505" s="129"/>
      <c r="R505" s="129"/>
    </row>
    <row r="506" spans="2:20" x14ac:dyDescent="0.2">
      <c r="B506" s="135"/>
      <c r="C506" s="136" t="s">
        <v>19</v>
      </c>
      <c r="D506" s="139" t="s">
        <v>827</v>
      </c>
      <c r="E506" s="139" t="s">
        <v>149</v>
      </c>
      <c r="F506" s="176">
        <v>5</v>
      </c>
      <c r="G506" s="246">
        <v>5</v>
      </c>
      <c r="H506" s="248" t="s">
        <v>1361</v>
      </c>
      <c r="I506" s="154"/>
      <c r="J506" s="154"/>
      <c r="K506" s="175" t="s">
        <v>1349</v>
      </c>
      <c r="L506" s="154"/>
      <c r="M506" s="154"/>
      <c r="N506" s="149"/>
      <c r="O506" s="129"/>
      <c r="P506" s="129"/>
      <c r="Q506" s="129"/>
      <c r="R506" s="129"/>
    </row>
    <row r="507" spans="2:20" x14ac:dyDescent="0.2">
      <c r="B507" s="130"/>
      <c r="C507" s="131" t="s">
        <v>81</v>
      </c>
      <c r="D507" s="131" t="s">
        <v>827</v>
      </c>
      <c r="E507" s="131" t="s">
        <v>150</v>
      </c>
      <c r="F507" s="133">
        <v>8</v>
      </c>
      <c r="G507" s="244">
        <v>1</v>
      </c>
      <c r="H507" s="245" t="s">
        <v>300</v>
      </c>
      <c r="I507" s="153" t="s">
        <v>301</v>
      </c>
      <c r="J507" s="153" t="s">
        <v>190</v>
      </c>
      <c r="K507" s="132"/>
      <c r="L507" s="133">
        <v>1</v>
      </c>
      <c r="M507" s="133">
        <v>1</v>
      </c>
      <c r="N507" s="128">
        <f t="shared" si="22"/>
        <v>0</v>
      </c>
      <c r="O507" s="129"/>
      <c r="P507" s="129"/>
      <c r="Q507" s="129"/>
    </row>
    <row r="508" spans="2:20" x14ac:dyDescent="0.2">
      <c r="B508" s="135">
        <v>1</v>
      </c>
      <c r="C508" s="136" t="s">
        <v>18</v>
      </c>
      <c r="D508" s="139" t="s">
        <v>827</v>
      </c>
      <c r="E508" s="139" t="s">
        <v>150</v>
      </c>
      <c r="F508" s="176">
        <v>5</v>
      </c>
      <c r="G508" s="246">
        <v>1</v>
      </c>
      <c r="H508" s="248" t="s">
        <v>1052</v>
      </c>
      <c r="I508" s="154" t="s">
        <v>494</v>
      </c>
      <c r="J508" s="154" t="s">
        <v>343</v>
      </c>
      <c r="K508" s="175"/>
      <c r="L508" s="154">
        <v>1</v>
      </c>
      <c r="M508" s="154">
        <v>2</v>
      </c>
      <c r="N508" s="128">
        <f t="shared" si="22"/>
        <v>-1</v>
      </c>
      <c r="O508" s="129"/>
      <c r="P508" s="129"/>
      <c r="Q508" s="129"/>
      <c r="R508" s="129"/>
      <c r="S508" s="129"/>
      <c r="T508" s="129"/>
    </row>
    <row r="509" spans="2:20" x14ac:dyDescent="0.2">
      <c r="B509" s="146"/>
      <c r="C509" s="208" t="s">
        <v>91</v>
      </c>
      <c r="D509" s="209"/>
      <c r="E509" s="209"/>
      <c r="F509" s="209"/>
      <c r="G509" s="240"/>
      <c r="H509" s="241"/>
      <c r="I509" s="210"/>
      <c r="J509" s="210"/>
      <c r="K509" s="210"/>
      <c r="L509" s="210"/>
      <c r="M509" s="210"/>
      <c r="N509" s="210"/>
      <c r="O509" s="129"/>
      <c r="P509" s="129"/>
      <c r="Q509" s="129"/>
      <c r="R509" s="129"/>
      <c r="S509" s="129"/>
      <c r="T509" s="129"/>
    </row>
    <row r="510" spans="2:20" x14ac:dyDescent="0.2">
      <c r="B510" s="215"/>
      <c r="C510" s="216" t="s">
        <v>92</v>
      </c>
      <c r="D510" s="216" t="s">
        <v>92</v>
      </c>
      <c r="E510" s="216"/>
      <c r="F510" s="209"/>
      <c r="G510" s="240"/>
      <c r="H510" s="263"/>
      <c r="I510" s="210"/>
      <c r="J510" s="210"/>
      <c r="K510" s="217"/>
      <c r="L510" s="209"/>
      <c r="M510" s="209"/>
      <c r="N510" s="218"/>
      <c r="O510" s="129"/>
      <c r="P510" s="129"/>
      <c r="Q510" s="129"/>
      <c r="R510" s="140"/>
      <c r="S510" s="140"/>
      <c r="T510" s="140"/>
    </row>
    <row r="511" spans="2:20" x14ac:dyDescent="0.2">
      <c r="B511" s="215"/>
      <c r="C511" s="216" t="s">
        <v>93</v>
      </c>
      <c r="D511" s="216" t="s">
        <v>92</v>
      </c>
      <c r="E511" s="216" t="s">
        <v>829</v>
      </c>
      <c r="F511" s="209"/>
      <c r="G511" s="240"/>
      <c r="H511" s="270"/>
      <c r="I511" s="220"/>
      <c r="J511" s="220"/>
      <c r="K511" s="219"/>
      <c r="L511" s="209"/>
      <c r="M511" s="209"/>
      <c r="N511" s="218"/>
      <c r="O511" s="129"/>
      <c r="P511" s="129"/>
      <c r="Q511" s="129"/>
      <c r="R511" s="140"/>
      <c r="S511" s="140"/>
      <c r="T511" s="140"/>
    </row>
    <row r="512" spans="2:20" x14ac:dyDescent="0.2">
      <c r="B512" s="135">
        <v>1</v>
      </c>
      <c r="C512" s="136" t="s">
        <v>495</v>
      </c>
      <c r="D512" s="139" t="s">
        <v>92</v>
      </c>
      <c r="E512" s="139" t="s">
        <v>829</v>
      </c>
      <c r="F512" s="176">
        <v>9</v>
      </c>
      <c r="G512" s="246">
        <v>1</v>
      </c>
      <c r="H512" s="248" t="s">
        <v>1081</v>
      </c>
      <c r="I512" s="154" t="s">
        <v>344</v>
      </c>
      <c r="J512" s="154" t="s">
        <v>190</v>
      </c>
      <c r="K512" s="136"/>
      <c r="L512" s="154">
        <v>4</v>
      </c>
      <c r="M512" s="154">
        <v>4</v>
      </c>
      <c r="N512" s="128">
        <f t="shared" ref="N512:N573" si="23">L512-M512</f>
        <v>0</v>
      </c>
      <c r="O512" s="129"/>
      <c r="P512" s="129"/>
      <c r="Q512" s="129"/>
      <c r="R512" s="140"/>
      <c r="S512" s="140"/>
      <c r="T512" s="140"/>
    </row>
    <row r="513" spans="2:20" x14ac:dyDescent="0.2">
      <c r="B513" s="135"/>
      <c r="C513" s="136" t="s">
        <v>495</v>
      </c>
      <c r="D513" s="139" t="s">
        <v>92</v>
      </c>
      <c r="E513" s="139" t="s">
        <v>829</v>
      </c>
      <c r="F513" s="176">
        <v>9</v>
      </c>
      <c r="G513" s="246">
        <v>2</v>
      </c>
      <c r="H513" s="248" t="s">
        <v>1087</v>
      </c>
      <c r="I513" s="169" t="s">
        <v>326</v>
      </c>
      <c r="J513" s="169" t="s">
        <v>184</v>
      </c>
      <c r="K513" s="136"/>
      <c r="L513" s="154"/>
      <c r="M513" s="154"/>
      <c r="N513" s="149"/>
      <c r="O513" s="129"/>
      <c r="P513" s="129"/>
      <c r="Q513" s="129"/>
      <c r="R513" s="140"/>
      <c r="S513" s="140"/>
      <c r="T513" s="140"/>
    </row>
    <row r="514" spans="2:20" x14ac:dyDescent="0.2">
      <c r="B514" s="135"/>
      <c r="C514" s="136" t="s">
        <v>495</v>
      </c>
      <c r="D514" s="139" t="s">
        <v>92</v>
      </c>
      <c r="E514" s="139" t="s">
        <v>829</v>
      </c>
      <c r="F514" s="176">
        <v>9</v>
      </c>
      <c r="G514" s="246">
        <v>3</v>
      </c>
      <c r="H514" s="248" t="s">
        <v>1088</v>
      </c>
      <c r="I514" s="169" t="s">
        <v>497</v>
      </c>
      <c r="J514" s="169" t="s">
        <v>184</v>
      </c>
      <c r="K514" s="136"/>
      <c r="L514" s="154"/>
      <c r="M514" s="154"/>
      <c r="N514" s="149"/>
      <c r="O514" s="129"/>
      <c r="P514" s="129"/>
      <c r="Q514" s="129"/>
      <c r="R514" s="140"/>
      <c r="S514" s="140"/>
      <c r="T514" s="140"/>
    </row>
    <row r="515" spans="2:20" x14ac:dyDescent="0.2">
      <c r="B515" s="135"/>
      <c r="C515" s="136" t="s">
        <v>495</v>
      </c>
      <c r="D515" s="139" t="s">
        <v>92</v>
      </c>
      <c r="E515" s="139" t="s">
        <v>829</v>
      </c>
      <c r="F515" s="176">
        <v>9</v>
      </c>
      <c r="G515" s="246">
        <v>4</v>
      </c>
      <c r="H515" s="248" t="s">
        <v>1089</v>
      </c>
      <c r="I515" s="182" t="s">
        <v>327</v>
      </c>
      <c r="J515" s="169" t="s">
        <v>184</v>
      </c>
      <c r="K515" s="136"/>
      <c r="L515" s="154"/>
      <c r="M515" s="154"/>
      <c r="N515" s="149"/>
      <c r="O515" s="129"/>
      <c r="P515" s="129"/>
      <c r="Q515" s="129"/>
      <c r="R515" s="140"/>
      <c r="S515" s="140"/>
      <c r="T515" s="140"/>
    </row>
    <row r="516" spans="2:20" x14ac:dyDescent="0.2">
      <c r="B516" s="135"/>
      <c r="C516" s="136" t="s">
        <v>496</v>
      </c>
      <c r="D516" s="139" t="s">
        <v>92</v>
      </c>
      <c r="E516" s="139" t="s">
        <v>829</v>
      </c>
      <c r="F516" s="176">
        <v>8</v>
      </c>
      <c r="G516" s="246">
        <v>1</v>
      </c>
      <c r="H516" s="248" t="s">
        <v>1082</v>
      </c>
      <c r="I516" s="169" t="s">
        <v>328</v>
      </c>
      <c r="J516" s="169" t="s">
        <v>184</v>
      </c>
      <c r="K516" s="136"/>
      <c r="L516" s="154">
        <v>5</v>
      </c>
      <c r="M516" s="154">
        <v>5</v>
      </c>
      <c r="N516" s="128">
        <f t="shared" si="23"/>
        <v>0</v>
      </c>
      <c r="O516" s="129"/>
      <c r="P516" s="129"/>
      <c r="Q516" s="129"/>
      <c r="R516" s="140"/>
      <c r="S516" s="140"/>
      <c r="T516" s="140"/>
    </row>
    <row r="517" spans="2:20" x14ac:dyDescent="0.2">
      <c r="B517" s="135"/>
      <c r="C517" s="136" t="s">
        <v>496</v>
      </c>
      <c r="D517" s="139" t="s">
        <v>92</v>
      </c>
      <c r="E517" s="139" t="s">
        <v>829</v>
      </c>
      <c r="F517" s="176">
        <v>8</v>
      </c>
      <c r="G517" s="246">
        <v>2</v>
      </c>
      <c r="H517" s="248" t="s">
        <v>1083</v>
      </c>
      <c r="I517" s="169" t="s">
        <v>329</v>
      </c>
      <c r="J517" s="169" t="s">
        <v>184</v>
      </c>
      <c r="K517" s="136"/>
      <c r="L517" s="154"/>
      <c r="M517" s="154"/>
      <c r="N517" s="149"/>
      <c r="O517" s="129"/>
      <c r="P517" s="129"/>
      <c r="Q517" s="129"/>
      <c r="R517" s="140"/>
      <c r="S517" s="140"/>
      <c r="T517" s="140"/>
    </row>
    <row r="518" spans="2:20" x14ac:dyDescent="0.2">
      <c r="B518" s="135"/>
      <c r="C518" s="136" t="s">
        <v>496</v>
      </c>
      <c r="D518" s="139" t="s">
        <v>92</v>
      </c>
      <c r="E518" s="139" t="s">
        <v>829</v>
      </c>
      <c r="F518" s="176">
        <v>8</v>
      </c>
      <c r="G518" s="246">
        <v>3</v>
      </c>
      <c r="H518" s="248" t="s">
        <v>1084</v>
      </c>
      <c r="I518" s="169" t="s">
        <v>330</v>
      </c>
      <c r="J518" s="169" t="s">
        <v>184</v>
      </c>
      <c r="K518" s="136"/>
      <c r="L518" s="154"/>
      <c r="M518" s="154"/>
      <c r="N518" s="149"/>
      <c r="O518" s="129"/>
      <c r="P518" s="129"/>
      <c r="Q518" s="129"/>
      <c r="R518" s="140"/>
      <c r="S518" s="140"/>
      <c r="T518" s="140"/>
    </row>
    <row r="519" spans="2:20" x14ac:dyDescent="0.2">
      <c r="B519" s="135"/>
      <c r="C519" s="136" t="s">
        <v>496</v>
      </c>
      <c r="D519" s="139" t="s">
        <v>92</v>
      </c>
      <c r="E519" s="139" t="s">
        <v>829</v>
      </c>
      <c r="F519" s="176">
        <v>8</v>
      </c>
      <c r="G519" s="246">
        <v>4</v>
      </c>
      <c r="H519" s="248" t="s">
        <v>1085</v>
      </c>
      <c r="I519" s="169" t="s">
        <v>331</v>
      </c>
      <c r="J519" s="169" t="s">
        <v>184</v>
      </c>
      <c r="K519" s="136"/>
      <c r="L519" s="154"/>
      <c r="M519" s="154"/>
      <c r="N519" s="149"/>
      <c r="O519" s="129"/>
      <c r="P519" s="129"/>
      <c r="Q519" s="129"/>
      <c r="R519" s="140"/>
      <c r="S519" s="140"/>
      <c r="T519" s="140"/>
    </row>
    <row r="520" spans="2:20" x14ac:dyDescent="0.2">
      <c r="B520" s="135"/>
      <c r="C520" s="136" t="s">
        <v>496</v>
      </c>
      <c r="D520" s="139" t="s">
        <v>92</v>
      </c>
      <c r="E520" s="139" t="s">
        <v>829</v>
      </c>
      <c r="F520" s="176">
        <v>8</v>
      </c>
      <c r="G520" s="246">
        <v>5</v>
      </c>
      <c r="H520" s="248" t="s">
        <v>1086</v>
      </c>
      <c r="I520" s="169" t="s">
        <v>332</v>
      </c>
      <c r="J520" s="169" t="s">
        <v>184</v>
      </c>
      <c r="K520" s="136"/>
      <c r="L520" s="154"/>
      <c r="M520" s="154"/>
      <c r="N520" s="149"/>
      <c r="O520" s="129"/>
      <c r="P520" s="129"/>
      <c r="Q520" s="129"/>
      <c r="R520" s="140"/>
      <c r="S520" s="140"/>
      <c r="T520" s="140"/>
    </row>
    <row r="521" spans="2:20" x14ac:dyDescent="0.2">
      <c r="B521" s="135"/>
      <c r="C521" s="136" t="s">
        <v>498</v>
      </c>
      <c r="D521" s="139" t="s">
        <v>92</v>
      </c>
      <c r="E521" s="139" t="s">
        <v>829</v>
      </c>
      <c r="F521" s="176">
        <v>7</v>
      </c>
      <c r="G521" s="246">
        <v>1</v>
      </c>
      <c r="H521" s="248" t="s">
        <v>1090</v>
      </c>
      <c r="I521" s="169" t="s">
        <v>335</v>
      </c>
      <c r="J521" s="169" t="s">
        <v>187</v>
      </c>
      <c r="K521" s="136"/>
      <c r="L521" s="154">
        <v>8</v>
      </c>
      <c r="M521" s="154">
        <v>8</v>
      </c>
      <c r="N521" s="128">
        <f t="shared" si="23"/>
        <v>0</v>
      </c>
      <c r="O521" s="129"/>
      <c r="P521" s="129"/>
      <c r="Q521" s="129"/>
      <c r="R521" s="140"/>
      <c r="S521" s="140"/>
      <c r="T521" s="140"/>
    </row>
    <row r="522" spans="2:20" x14ac:dyDescent="0.2">
      <c r="B522" s="135"/>
      <c r="C522" s="136" t="s">
        <v>498</v>
      </c>
      <c r="D522" s="139" t="s">
        <v>92</v>
      </c>
      <c r="E522" s="139" t="s">
        <v>829</v>
      </c>
      <c r="F522" s="176">
        <v>7</v>
      </c>
      <c r="G522" s="246">
        <v>2</v>
      </c>
      <c r="H522" s="248" t="s">
        <v>1045</v>
      </c>
      <c r="I522" s="169" t="s">
        <v>333</v>
      </c>
      <c r="J522" s="169" t="s">
        <v>187</v>
      </c>
      <c r="K522" s="136"/>
      <c r="L522" s="154"/>
      <c r="M522" s="154"/>
      <c r="N522" s="149"/>
      <c r="O522" s="129"/>
      <c r="P522" s="129"/>
      <c r="Q522" s="129"/>
      <c r="R522" s="140"/>
      <c r="S522" s="140"/>
      <c r="T522" s="140"/>
    </row>
    <row r="523" spans="2:20" x14ac:dyDescent="0.2">
      <c r="B523" s="135"/>
      <c r="C523" s="136" t="s">
        <v>498</v>
      </c>
      <c r="D523" s="139" t="s">
        <v>92</v>
      </c>
      <c r="E523" s="139" t="s">
        <v>829</v>
      </c>
      <c r="F523" s="176">
        <v>7</v>
      </c>
      <c r="G523" s="246">
        <v>3</v>
      </c>
      <c r="H523" s="248" t="s">
        <v>1091</v>
      </c>
      <c r="I523" s="169" t="s">
        <v>336</v>
      </c>
      <c r="J523" s="169" t="s">
        <v>187</v>
      </c>
      <c r="K523" s="136"/>
      <c r="L523" s="154"/>
      <c r="M523" s="154"/>
      <c r="N523" s="149"/>
      <c r="O523" s="129"/>
      <c r="P523" s="129"/>
      <c r="Q523" s="129"/>
      <c r="R523" s="140"/>
      <c r="S523" s="140"/>
      <c r="T523" s="140"/>
    </row>
    <row r="524" spans="2:20" x14ac:dyDescent="0.2">
      <c r="B524" s="135"/>
      <c r="C524" s="136" t="s">
        <v>498</v>
      </c>
      <c r="D524" s="139" t="s">
        <v>92</v>
      </c>
      <c r="E524" s="139" t="s">
        <v>829</v>
      </c>
      <c r="F524" s="176">
        <v>7</v>
      </c>
      <c r="G524" s="246">
        <v>4</v>
      </c>
      <c r="H524" s="248" t="s">
        <v>1092</v>
      </c>
      <c r="I524" s="169" t="s">
        <v>338</v>
      </c>
      <c r="J524" s="169" t="s">
        <v>187</v>
      </c>
      <c r="K524" s="136"/>
      <c r="L524" s="154"/>
      <c r="M524" s="154"/>
      <c r="N524" s="149"/>
      <c r="O524" s="129"/>
      <c r="P524" s="129"/>
      <c r="Q524" s="129"/>
      <c r="R524" s="140"/>
      <c r="S524" s="140"/>
      <c r="T524" s="140"/>
    </row>
    <row r="525" spans="2:20" x14ac:dyDescent="0.2">
      <c r="B525" s="135"/>
      <c r="C525" s="136" t="s">
        <v>498</v>
      </c>
      <c r="D525" s="139" t="s">
        <v>92</v>
      </c>
      <c r="E525" s="139" t="s">
        <v>829</v>
      </c>
      <c r="F525" s="176">
        <v>7</v>
      </c>
      <c r="G525" s="246">
        <v>5</v>
      </c>
      <c r="H525" s="248" t="s">
        <v>1093</v>
      </c>
      <c r="I525" s="148" t="s">
        <v>337</v>
      </c>
      <c r="J525" s="169" t="s">
        <v>187</v>
      </c>
      <c r="K525" s="136"/>
      <c r="L525" s="154"/>
      <c r="M525" s="154"/>
      <c r="N525" s="149"/>
      <c r="O525" s="129"/>
      <c r="P525" s="129"/>
      <c r="Q525" s="129"/>
      <c r="R525" s="140"/>
      <c r="S525" s="140"/>
      <c r="T525" s="140"/>
    </row>
    <row r="526" spans="2:20" x14ac:dyDescent="0.2">
      <c r="B526" s="135"/>
      <c r="C526" s="136" t="s">
        <v>498</v>
      </c>
      <c r="D526" s="139" t="s">
        <v>92</v>
      </c>
      <c r="E526" s="139" t="s">
        <v>829</v>
      </c>
      <c r="F526" s="176">
        <v>7</v>
      </c>
      <c r="G526" s="246">
        <v>6</v>
      </c>
      <c r="H526" s="248" t="s">
        <v>1094</v>
      </c>
      <c r="I526" s="148" t="s">
        <v>339</v>
      </c>
      <c r="J526" s="154" t="s">
        <v>187</v>
      </c>
      <c r="K526" s="136"/>
      <c r="L526" s="154"/>
      <c r="M526" s="154"/>
      <c r="N526" s="149"/>
      <c r="O526" s="129"/>
      <c r="P526" s="129"/>
      <c r="Q526" s="129"/>
      <c r="R526" s="140"/>
      <c r="S526" s="140"/>
      <c r="T526" s="140"/>
    </row>
    <row r="527" spans="2:20" x14ac:dyDescent="0.2">
      <c r="B527" s="135"/>
      <c r="C527" s="136" t="s">
        <v>498</v>
      </c>
      <c r="D527" s="139" t="s">
        <v>92</v>
      </c>
      <c r="E527" s="139" t="s">
        <v>829</v>
      </c>
      <c r="F527" s="176">
        <v>7</v>
      </c>
      <c r="G527" s="246">
        <v>7</v>
      </c>
      <c r="H527" s="248" t="s">
        <v>1095</v>
      </c>
      <c r="I527" s="169" t="s">
        <v>355</v>
      </c>
      <c r="J527" s="169" t="s">
        <v>187</v>
      </c>
      <c r="K527" s="136"/>
      <c r="L527" s="154"/>
      <c r="M527" s="154"/>
      <c r="N527" s="149"/>
      <c r="O527" s="129"/>
      <c r="P527" s="129"/>
      <c r="Q527" s="129"/>
      <c r="R527" s="140"/>
      <c r="S527" s="140"/>
      <c r="T527" s="140"/>
    </row>
    <row r="528" spans="2:20" x14ac:dyDescent="0.2">
      <c r="B528" s="135"/>
      <c r="C528" s="136" t="s">
        <v>498</v>
      </c>
      <c r="D528" s="139" t="s">
        <v>92</v>
      </c>
      <c r="E528" s="139" t="s">
        <v>829</v>
      </c>
      <c r="F528" s="176">
        <v>7</v>
      </c>
      <c r="G528" s="246">
        <v>8</v>
      </c>
      <c r="H528" s="248" t="s">
        <v>1096</v>
      </c>
      <c r="I528" s="169" t="s">
        <v>334</v>
      </c>
      <c r="J528" s="169" t="s">
        <v>187</v>
      </c>
      <c r="K528" s="136"/>
      <c r="L528" s="154"/>
      <c r="M528" s="154"/>
      <c r="N528" s="149"/>
      <c r="O528" s="129"/>
      <c r="P528" s="129"/>
      <c r="Q528" s="129"/>
      <c r="R528" s="140"/>
      <c r="S528" s="140"/>
      <c r="T528" s="140"/>
    </row>
    <row r="529" spans="2:20" x14ac:dyDescent="0.2">
      <c r="B529" s="135"/>
      <c r="C529" s="136" t="s">
        <v>499</v>
      </c>
      <c r="D529" s="139" t="s">
        <v>92</v>
      </c>
      <c r="E529" s="139" t="s">
        <v>829</v>
      </c>
      <c r="F529" s="176">
        <v>6</v>
      </c>
      <c r="G529" s="246">
        <v>1</v>
      </c>
      <c r="H529" s="248" t="s">
        <v>1097</v>
      </c>
      <c r="I529" s="169" t="s">
        <v>340</v>
      </c>
      <c r="J529" s="169" t="s">
        <v>341</v>
      </c>
      <c r="K529" s="136"/>
      <c r="L529" s="154">
        <v>2</v>
      </c>
      <c r="M529" s="154">
        <v>6</v>
      </c>
      <c r="N529" s="128">
        <f t="shared" si="23"/>
        <v>-4</v>
      </c>
      <c r="O529" s="129"/>
      <c r="P529" s="129"/>
      <c r="Q529" s="129"/>
    </row>
    <row r="530" spans="2:20" x14ac:dyDescent="0.2">
      <c r="B530" s="135"/>
      <c r="C530" s="136" t="s">
        <v>499</v>
      </c>
      <c r="D530" s="139" t="s">
        <v>92</v>
      </c>
      <c r="E530" s="139" t="s">
        <v>829</v>
      </c>
      <c r="F530" s="176">
        <v>6</v>
      </c>
      <c r="G530" s="246">
        <v>2</v>
      </c>
      <c r="H530" s="248" t="s">
        <v>1098</v>
      </c>
      <c r="I530" s="169" t="s">
        <v>342</v>
      </c>
      <c r="J530" s="169" t="s">
        <v>343</v>
      </c>
      <c r="K530" s="136"/>
      <c r="L530" s="154"/>
      <c r="M530" s="154"/>
      <c r="N530" s="149"/>
      <c r="O530" s="129"/>
      <c r="P530" s="129"/>
      <c r="Q530" s="129"/>
      <c r="R530" s="137"/>
      <c r="S530" s="137"/>
      <c r="T530" s="137"/>
    </row>
    <row r="531" spans="2:20" x14ac:dyDescent="0.2">
      <c r="B531" s="135">
        <v>2</v>
      </c>
      <c r="C531" s="136" t="s">
        <v>38</v>
      </c>
      <c r="D531" s="139" t="s">
        <v>92</v>
      </c>
      <c r="E531" s="139" t="s">
        <v>829</v>
      </c>
      <c r="F531" s="176">
        <v>5</v>
      </c>
      <c r="G531" s="246">
        <v>1</v>
      </c>
      <c r="H531" s="248" t="s">
        <v>1323</v>
      </c>
      <c r="I531" s="154" t="s">
        <v>351</v>
      </c>
      <c r="J531" s="154" t="s">
        <v>190</v>
      </c>
      <c r="K531" s="136"/>
      <c r="L531" s="154">
        <v>8</v>
      </c>
      <c r="M531" s="154">
        <v>33</v>
      </c>
      <c r="N531" s="128">
        <f t="shared" si="23"/>
        <v>-25</v>
      </c>
      <c r="O531" s="129"/>
      <c r="P531" s="129"/>
      <c r="Q531" s="129"/>
    </row>
    <row r="532" spans="2:20" x14ac:dyDescent="0.2">
      <c r="B532" s="135"/>
      <c r="C532" s="136" t="s">
        <v>38</v>
      </c>
      <c r="D532" s="139" t="s">
        <v>92</v>
      </c>
      <c r="E532" s="139" t="s">
        <v>829</v>
      </c>
      <c r="F532" s="176">
        <v>5</v>
      </c>
      <c r="G532" s="246">
        <v>2</v>
      </c>
      <c r="H532" s="248" t="s">
        <v>1074</v>
      </c>
      <c r="I532" s="183" t="s">
        <v>345</v>
      </c>
      <c r="J532" s="184" t="s">
        <v>187</v>
      </c>
      <c r="K532" s="136"/>
      <c r="L532" s="154"/>
      <c r="M532" s="154"/>
      <c r="N532" s="149"/>
      <c r="O532" s="129"/>
      <c r="P532" s="129"/>
      <c r="Q532" s="129"/>
    </row>
    <row r="533" spans="2:20" x14ac:dyDescent="0.2">
      <c r="B533" s="135"/>
      <c r="C533" s="136" t="s">
        <v>38</v>
      </c>
      <c r="D533" s="139" t="s">
        <v>92</v>
      </c>
      <c r="E533" s="139" t="s">
        <v>829</v>
      </c>
      <c r="F533" s="176">
        <v>5</v>
      </c>
      <c r="G533" s="246">
        <v>3</v>
      </c>
      <c r="H533" s="248" t="s">
        <v>1073</v>
      </c>
      <c r="I533" s="183" t="s">
        <v>346</v>
      </c>
      <c r="J533" s="184" t="s">
        <v>187</v>
      </c>
      <c r="K533" s="136"/>
      <c r="L533" s="154"/>
      <c r="M533" s="154"/>
      <c r="N533" s="149"/>
      <c r="O533" s="129"/>
      <c r="P533" s="129"/>
      <c r="Q533" s="129"/>
    </row>
    <row r="534" spans="2:20" x14ac:dyDescent="0.2">
      <c r="B534" s="135"/>
      <c r="C534" s="136" t="s">
        <v>38</v>
      </c>
      <c r="D534" s="139" t="s">
        <v>92</v>
      </c>
      <c r="E534" s="139" t="s">
        <v>829</v>
      </c>
      <c r="F534" s="176">
        <v>5</v>
      </c>
      <c r="G534" s="246">
        <v>4</v>
      </c>
      <c r="H534" s="248" t="s">
        <v>1072</v>
      </c>
      <c r="I534" s="183" t="s">
        <v>347</v>
      </c>
      <c r="J534" s="184" t="s">
        <v>187</v>
      </c>
      <c r="K534" s="136"/>
      <c r="L534" s="154"/>
      <c r="M534" s="154"/>
      <c r="N534" s="149"/>
      <c r="O534" s="129"/>
      <c r="P534" s="129"/>
      <c r="Q534" s="129"/>
    </row>
    <row r="535" spans="2:20" x14ac:dyDescent="0.2">
      <c r="B535" s="135"/>
      <c r="C535" s="136" t="s">
        <v>38</v>
      </c>
      <c r="D535" s="139" t="s">
        <v>92</v>
      </c>
      <c r="E535" s="139" t="s">
        <v>829</v>
      </c>
      <c r="F535" s="176">
        <v>5</v>
      </c>
      <c r="G535" s="246">
        <v>5</v>
      </c>
      <c r="H535" s="248" t="s">
        <v>1069</v>
      </c>
      <c r="I535" s="183" t="s">
        <v>348</v>
      </c>
      <c r="J535" s="184" t="s">
        <v>187</v>
      </c>
      <c r="K535" s="136"/>
      <c r="L535" s="154"/>
      <c r="M535" s="154"/>
      <c r="N535" s="149"/>
      <c r="O535" s="129"/>
      <c r="P535" s="129"/>
      <c r="Q535" s="129"/>
    </row>
    <row r="536" spans="2:20" x14ac:dyDescent="0.2">
      <c r="B536" s="135"/>
      <c r="C536" s="136" t="s">
        <v>38</v>
      </c>
      <c r="D536" s="139" t="s">
        <v>92</v>
      </c>
      <c r="E536" s="139" t="s">
        <v>829</v>
      </c>
      <c r="F536" s="176">
        <v>5</v>
      </c>
      <c r="G536" s="246">
        <v>6</v>
      </c>
      <c r="H536" s="248" t="s">
        <v>1075</v>
      </c>
      <c r="I536" s="183" t="s">
        <v>349</v>
      </c>
      <c r="J536" s="183" t="s">
        <v>350</v>
      </c>
      <c r="K536" s="136"/>
      <c r="L536" s="154"/>
      <c r="M536" s="154"/>
      <c r="N536" s="149"/>
      <c r="O536" s="129"/>
      <c r="P536" s="129"/>
      <c r="Q536" s="129"/>
    </row>
    <row r="537" spans="2:20" x14ac:dyDescent="0.2">
      <c r="B537" s="135"/>
      <c r="C537" s="136" t="s">
        <v>38</v>
      </c>
      <c r="D537" s="139" t="s">
        <v>92</v>
      </c>
      <c r="E537" s="139" t="s">
        <v>829</v>
      </c>
      <c r="F537" s="176">
        <v>5</v>
      </c>
      <c r="G537" s="246">
        <v>7</v>
      </c>
      <c r="H537" s="248" t="s">
        <v>1076</v>
      </c>
      <c r="I537" s="183" t="s">
        <v>376</v>
      </c>
      <c r="J537" s="183" t="s">
        <v>341</v>
      </c>
      <c r="K537" s="136"/>
      <c r="L537" s="154"/>
      <c r="M537" s="154"/>
      <c r="N537" s="149"/>
      <c r="O537" s="129"/>
      <c r="P537" s="129"/>
      <c r="Q537" s="129"/>
      <c r="R537" s="129"/>
      <c r="S537" s="129"/>
      <c r="T537" s="129"/>
    </row>
    <row r="538" spans="2:20" x14ac:dyDescent="0.2">
      <c r="B538" s="135"/>
      <c r="C538" s="136" t="s">
        <v>38</v>
      </c>
      <c r="D538" s="139" t="s">
        <v>92</v>
      </c>
      <c r="E538" s="139" t="s">
        <v>829</v>
      </c>
      <c r="F538" s="176">
        <v>5</v>
      </c>
      <c r="G538" s="246">
        <v>8</v>
      </c>
      <c r="H538" s="248" t="s">
        <v>1228</v>
      </c>
      <c r="I538" s="183" t="s">
        <v>1229</v>
      </c>
      <c r="J538" s="183" t="s">
        <v>343</v>
      </c>
      <c r="K538" s="136" t="s">
        <v>1351</v>
      </c>
      <c r="L538" s="154"/>
      <c r="M538" s="154"/>
      <c r="N538" s="149"/>
      <c r="O538" s="129"/>
      <c r="P538" s="129"/>
      <c r="Q538" s="129"/>
      <c r="R538" s="129"/>
      <c r="S538" s="129"/>
      <c r="T538" s="129"/>
    </row>
    <row r="539" spans="2:20" x14ac:dyDescent="0.2">
      <c r="B539" s="124"/>
      <c r="C539" s="125" t="s">
        <v>65</v>
      </c>
      <c r="D539" s="125" t="s">
        <v>827</v>
      </c>
      <c r="E539" s="125"/>
      <c r="F539" s="127">
        <v>11</v>
      </c>
      <c r="G539" s="242">
        <v>1</v>
      </c>
      <c r="H539" s="249" t="s">
        <v>302</v>
      </c>
      <c r="I539" s="152" t="s">
        <v>303</v>
      </c>
      <c r="J539" s="152" t="s">
        <v>181</v>
      </c>
      <c r="K539" s="126"/>
      <c r="L539" s="127">
        <v>1</v>
      </c>
      <c r="M539" s="127">
        <v>1</v>
      </c>
      <c r="N539" s="128">
        <f t="shared" si="23"/>
        <v>0</v>
      </c>
      <c r="O539" s="129"/>
      <c r="P539" s="129"/>
      <c r="Q539" s="129"/>
      <c r="R539" s="137"/>
      <c r="S539" s="137"/>
      <c r="T539" s="137"/>
    </row>
    <row r="540" spans="2:20" x14ac:dyDescent="0.2">
      <c r="B540" s="130"/>
      <c r="C540" s="131" t="s">
        <v>104</v>
      </c>
      <c r="D540" s="131" t="s">
        <v>827</v>
      </c>
      <c r="E540" s="131" t="s">
        <v>147</v>
      </c>
      <c r="F540" s="133">
        <v>8</v>
      </c>
      <c r="G540" s="244">
        <v>1</v>
      </c>
      <c r="H540" s="245" t="s">
        <v>304</v>
      </c>
      <c r="I540" s="153" t="s">
        <v>305</v>
      </c>
      <c r="J540" s="153" t="s">
        <v>190</v>
      </c>
      <c r="K540" s="132"/>
      <c r="L540" s="133">
        <v>1</v>
      </c>
      <c r="M540" s="133">
        <v>1</v>
      </c>
      <c r="N540" s="128">
        <f t="shared" si="23"/>
        <v>0</v>
      </c>
      <c r="O540" s="129"/>
      <c r="P540" s="129"/>
      <c r="Q540" s="129"/>
      <c r="R540" s="137"/>
      <c r="S540" s="137"/>
      <c r="T540" s="137"/>
    </row>
    <row r="541" spans="2:20" x14ac:dyDescent="0.2">
      <c r="B541" s="135">
        <v>1</v>
      </c>
      <c r="C541" s="136" t="s">
        <v>2</v>
      </c>
      <c r="D541" s="139" t="s">
        <v>827</v>
      </c>
      <c r="E541" s="139" t="s">
        <v>147</v>
      </c>
      <c r="F541" s="176">
        <v>6</v>
      </c>
      <c r="G541" s="246">
        <v>1</v>
      </c>
      <c r="H541" s="248" t="s">
        <v>1324</v>
      </c>
      <c r="I541" s="154" t="s">
        <v>352</v>
      </c>
      <c r="J541" s="154" t="s">
        <v>184</v>
      </c>
      <c r="K541" s="136"/>
      <c r="L541" s="154">
        <v>1</v>
      </c>
      <c r="M541" s="154">
        <v>1</v>
      </c>
      <c r="N541" s="128">
        <f t="shared" si="23"/>
        <v>0</v>
      </c>
      <c r="O541" s="129"/>
      <c r="P541" s="129"/>
      <c r="Q541" s="129"/>
      <c r="R541" s="137"/>
      <c r="S541" s="137"/>
      <c r="T541" s="137"/>
    </row>
    <row r="542" spans="2:20" x14ac:dyDescent="0.2">
      <c r="B542" s="135">
        <v>2</v>
      </c>
      <c r="C542" s="136" t="s">
        <v>839</v>
      </c>
      <c r="D542" s="139" t="s">
        <v>827</v>
      </c>
      <c r="E542" s="139" t="s">
        <v>147</v>
      </c>
      <c r="F542" s="176">
        <v>5</v>
      </c>
      <c r="G542" s="246">
        <v>1</v>
      </c>
      <c r="H542" s="248" t="s">
        <v>1067</v>
      </c>
      <c r="I542" s="154" t="s">
        <v>354</v>
      </c>
      <c r="J542" s="154" t="s">
        <v>187</v>
      </c>
      <c r="K542" s="136"/>
      <c r="L542" s="154">
        <v>2</v>
      </c>
      <c r="M542" s="154">
        <v>3</v>
      </c>
      <c r="N542" s="128">
        <f t="shared" si="23"/>
        <v>-1</v>
      </c>
      <c r="O542" s="129"/>
      <c r="P542" s="129"/>
      <c r="Q542" s="129"/>
      <c r="R542" s="137"/>
      <c r="S542" s="137"/>
      <c r="T542" s="137"/>
    </row>
    <row r="543" spans="2:20" x14ac:dyDescent="0.2">
      <c r="B543" s="135"/>
      <c r="C543" s="136" t="s">
        <v>839</v>
      </c>
      <c r="D543" s="139" t="s">
        <v>827</v>
      </c>
      <c r="E543" s="139" t="s">
        <v>147</v>
      </c>
      <c r="F543" s="176">
        <v>5</v>
      </c>
      <c r="G543" s="246">
        <v>2</v>
      </c>
      <c r="H543" s="248" t="s">
        <v>1070</v>
      </c>
      <c r="I543" s="183" t="s">
        <v>353</v>
      </c>
      <c r="J543" s="184" t="s">
        <v>187</v>
      </c>
      <c r="K543" s="136"/>
      <c r="L543" s="136"/>
      <c r="M543" s="136"/>
      <c r="N543" s="149"/>
      <c r="O543" s="129"/>
      <c r="P543" s="129"/>
      <c r="Q543" s="129"/>
      <c r="R543" s="129"/>
      <c r="S543" s="129"/>
      <c r="T543" s="129"/>
    </row>
    <row r="544" spans="2:20" x14ac:dyDescent="0.2">
      <c r="B544" s="135">
        <v>3</v>
      </c>
      <c r="C544" s="136" t="s">
        <v>1378</v>
      </c>
      <c r="D544" s="139" t="s">
        <v>827</v>
      </c>
      <c r="E544" s="139" t="s">
        <v>147</v>
      </c>
      <c r="F544" s="176">
        <v>6</v>
      </c>
      <c r="G544" s="246"/>
      <c r="H544" s="248"/>
      <c r="I544" s="154"/>
      <c r="J544" s="154"/>
      <c r="K544" s="136"/>
      <c r="L544" s="154">
        <v>0</v>
      </c>
      <c r="M544" s="154">
        <v>1</v>
      </c>
      <c r="N544" s="128">
        <f t="shared" si="23"/>
        <v>-1</v>
      </c>
      <c r="O544" s="129"/>
      <c r="P544" s="129"/>
      <c r="Q544" s="129"/>
      <c r="R544" s="137"/>
      <c r="S544" s="137"/>
      <c r="T544" s="137"/>
    </row>
    <row r="545" spans="2:20" x14ac:dyDescent="0.2">
      <c r="B545" s="130"/>
      <c r="C545" s="131" t="s">
        <v>80</v>
      </c>
      <c r="D545" s="131" t="s">
        <v>827</v>
      </c>
      <c r="E545" s="131" t="s">
        <v>148</v>
      </c>
      <c r="F545" s="133">
        <v>8</v>
      </c>
      <c r="G545" s="244">
        <v>1</v>
      </c>
      <c r="H545" s="245" t="s">
        <v>793</v>
      </c>
      <c r="I545" s="153" t="s">
        <v>794</v>
      </c>
      <c r="J545" s="153" t="s">
        <v>190</v>
      </c>
      <c r="K545" s="132"/>
      <c r="L545" s="133">
        <v>1</v>
      </c>
      <c r="M545" s="133">
        <v>1</v>
      </c>
      <c r="N545" s="128">
        <f t="shared" si="23"/>
        <v>0</v>
      </c>
      <c r="O545" s="129"/>
      <c r="P545" s="129"/>
      <c r="Q545" s="129"/>
      <c r="R545" s="137"/>
      <c r="S545" s="137"/>
      <c r="T545" s="137"/>
    </row>
    <row r="546" spans="2:20" x14ac:dyDescent="0.2">
      <c r="B546" s="135">
        <v>1</v>
      </c>
      <c r="C546" s="136" t="s">
        <v>96</v>
      </c>
      <c r="D546" s="139" t="s">
        <v>827</v>
      </c>
      <c r="E546" s="139" t="s">
        <v>148</v>
      </c>
      <c r="F546" s="176">
        <v>5</v>
      </c>
      <c r="G546" s="246"/>
      <c r="H546" s="248"/>
      <c r="I546" s="154"/>
      <c r="J546" s="154"/>
      <c r="K546" s="136"/>
      <c r="L546" s="154">
        <v>0</v>
      </c>
      <c r="M546" s="154">
        <v>2</v>
      </c>
      <c r="N546" s="128">
        <f t="shared" si="23"/>
        <v>-2</v>
      </c>
      <c r="O546" s="129"/>
      <c r="P546" s="129"/>
      <c r="Q546" s="129"/>
      <c r="R546" s="137"/>
      <c r="S546" s="137"/>
      <c r="T546" s="137"/>
    </row>
    <row r="547" spans="2:20" x14ac:dyDescent="0.2">
      <c r="B547" s="135">
        <v>2</v>
      </c>
      <c r="C547" s="136" t="s">
        <v>15</v>
      </c>
      <c r="D547" s="139" t="s">
        <v>827</v>
      </c>
      <c r="E547" s="139" t="s">
        <v>148</v>
      </c>
      <c r="F547" s="176">
        <v>3</v>
      </c>
      <c r="G547" s="246">
        <v>1</v>
      </c>
      <c r="H547" s="248" t="s">
        <v>1105</v>
      </c>
      <c r="I547" s="154" t="s">
        <v>363</v>
      </c>
      <c r="J547" s="154" t="s">
        <v>357</v>
      </c>
      <c r="K547" s="136"/>
      <c r="L547" s="154">
        <v>1</v>
      </c>
      <c r="M547" s="154">
        <v>1</v>
      </c>
      <c r="N547" s="128">
        <f t="shared" si="23"/>
        <v>0</v>
      </c>
      <c r="O547" s="129"/>
      <c r="P547" s="129"/>
      <c r="Q547" s="129"/>
    </row>
    <row r="548" spans="2:20" x14ac:dyDescent="0.2">
      <c r="B548" s="135">
        <v>3</v>
      </c>
      <c r="C548" s="138" t="s">
        <v>14</v>
      </c>
      <c r="D548" s="139" t="s">
        <v>827</v>
      </c>
      <c r="E548" s="139" t="s">
        <v>148</v>
      </c>
      <c r="F548" s="177">
        <v>3</v>
      </c>
      <c r="G548" s="246">
        <v>1</v>
      </c>
      <c r="H548" s="248" t="s">
        <v>881</v>
      </c>
      <c r="I548" s="154" t="s">
        <v>362</v>
      </c>
      <c r="J548" s="154" t="s">
        <v>357</v>
      </c>
      <c r="K548" s="138"/>
      <c r="L548" s="155">
        <v>5</v>
      </c>
      <c r="M548" s="155">
        <v>5</v>
      </c>
      <c r="N548" s="128">
        <f t="shared" si="23"/>
        <v>0</v>
      </c>
      <c r="O548" s="129"/>
      <c r="P548" s="129"/>
      <c r="Q548" s="129"/>
    </row>
    <row r="549" spans="2:20" x14ac:dyDescent="0.2">
      <c r="B549" s="135"/>
      <c r="C549" s="138" t="s">
        <v>14</v>
      </c>
      <c r="D549" s="139" t="s">
        <v>827</v>
      </c>
      <c r="E549" s="139" t="s">
        <v>148</v>
      </c>
      <c r="F549" s="176">
        <v>3</v>
      </c>
      <c r="G549" s="246">
        <v>2</v>
      </c>
      <c r="H549" s="248" t="s">
        <v>1106</v>
      </c>
      <c r="I549" s="183" t="s">
        <v>356</v>
      </c>
      <c r="J549" s="183" t="s">
        <v>357</v>
      </c>
      <c r="K549" s="211"/>
      <c r="L549" s="188"/>
      <c r="M549" s="188"/>
      <c r="N549" s="149"/>
      <c r="O549" s="129"/>
      <c r="P549" s="129"/>
      <c r="Q549" s="129"/>
    </row>
    <row r="550" spans="2:20" x14ac:dyDescent="0.2">
      <c r="B550" s="135"/>
      <c r="C550" s="138" t="s">
        <v>14</v>
      </c>
      <c r="D550" s="139" t="s">
        <v>827</v>
      </c>
      <c r="E550" s="139" t="s">
        <v>148</v>
      </c>
      <c r="F550" s="177">
        <v>3</v>
      </c>
      <c r="G550" s="246">
        <v>3</v>
      </c>
      <c r="H550" s="273" t="s">
        <v>1101</v>
      </c>
      <c r="I550" s="183" t="s">
        <v>358</v>
      </c>
      <c r="J550" s="183" t="s">
        <v>341</v>
      </c>
      <c r="K550" s="211"/>
      <c r="L550" s="188"/>
      <c r="M550" s="188"/>
      <c r="N550" s="149"/>
      <c r="O550" s="129"/>
      <c r="P550" s="129"/>
      <c r="Q550" s="129"/>
    </row>
    <row r="551" spans="2:20" x14ac:dyDescent="0.2">
      <c r="B551" s="135"/>
      <c r="C551" s="138" t="s">
        <v>14</v>
      </c>
      <c r="D551" s="139" t="s">
        <v>827</v>
      </c>
      <c r="E551" s="139" t="s">
        <v>148</v>
      </c>
      <c r="F551" s="176">
        <v>3</v>
      </c>
      <c r="G551" s="246">
        <v>4</v>
      </c>
      <c r="H551" s="248" t="s">
        <v>1107</v>
      </c>
      <c r="I551" s="183" t="s">
        <v>359</v>
      </c>
      <c r="J551" s="183" t="s">
        <v>360</v>
      </c>
      <c r="K551" s="211"/>
      <c r="L551" s="188"/>
      <c r="M551" s="188"/>
      <c r="N551" s="149"/>
      <c r="O551" s="129"/>
      <c r="P551" s="129"/>
      <c r="Q551" s="129"/>
    </row>
    <row r="552" spans="2:20" x14ac:dyDescent="0.2">
      <c r="B552" s="135"/>
      <c r="C552" s="138" t="s">
        <v>14</v>
      </c>
      <c r="D552" s="139" t="s">
        <v>827</v>
      </c>
      <c r="E552" s="139" t="s">
        <v>148</v>
      </c>
      <c r="F552" s="177">
        <v>3</v>
      </c>
      <c r="G552" s="246">
        <v>5</v>
      </c>
      <c r="H552" s="248" t="s">
        <v>1108</v>
      </c>
      <c r="I552" s="183" t="s">
        <v>361</v>
      </c>
      <c r="J552" s="183" t="s">
        <v>360</v>
      </c>
      <c r="K552" s="211"/>
      <c r="L552" s="188"/>
      <c r="M552" s="188"/>
      <c r="N552" s="149"/>
      <c r="O552" s="129"/>
      <c r="P552" s="129"/>
      <c r="Q552" s="129"/>
    </row>
    <row r="553" spans="2:20" x14ac:dyDescent="0.2">
      <c r="B553" s="135">
        <v>4</v>
      </c>
      <c r="C553" s="138" t="s">
        <v>24</v>
      </c>
      <c r="D553" s="139" t="s">
        <v>827</v>
      </c>
      <c r="E553" s="139" t="s">
        <v>148</v>
      </c>
      <c r="F553" s="177">
        <v>5</v>
      </c>
      <c r="G553" s="257"/>
      <c r="H553" s="248"/>
      <c r="I553" s="155"/>
      <c r="J553" s="155"/>
      <c r="K553" s="138"/>
      <c r="L553" s="155">
        <v>0</v>
      </c>
      <c r="M553" s="155">
        <v>1</v>
      </c>
      <c r="N553" s="128">
        <f t="shared" si="23"/>
        <v>-1</v>
      </c>
      <c r="O553" s="129"/>
      <c r="P553" s="129"/>
      <c r="Q553" s="129"/>
    </row>
    <row r="554" spans="2:20" x14ac:dyDescent="0.2">
      <c r="B554" s="135">
        <v>5</v>
      </c>
      <c r="C554" s="138" t="s">
        <v>101</v>
      </c>
      <c r="D554" s="139" t="s">
        <v>827</v>
      </c>
      <c r="E554" s="139" t="s">
        <v>148</v>
      </c>
      <c r="F554" s="177">
        <v>5</v>
      </c>
      <c r="G554" s="257">
        <v>1</v>
      </c>
      <c r="H554" s="248" t="s">
        <v>1100</v>
      </c>
      <c r="I554" s="155" t="s">
        <v>364</v>
      </c>
      <c r="J554" s="155" t="s">
        <v>350</v>
      </c>
      <c r="K554" s="138"/>
      <c r="L554" s="155">
        <v>1</v>
      </c>
      <c r="M554" s="155">
        <v>2</v>
      </c>
      <c r="N554" s="128">
        <f t="shared" si="23"/>
        <v>-1</v>
      </c>
      <c r="O554" s="129"/>
      <c r="P554" s="129"/>
      <c r="Q554" s="129"/>
    </row>
    <row r="555" spans="2:20" x14ac:dyDescent="0.2">
      <c r="B555" s="135">
        <v>6</v>
      </c>
      <c r="C555" s="143" t="s">
        <v>838</v>
      </c>
      <c r="D555" s="139" t="s">
        <v>827</v>
      </c>
      <c r="E555" s="139" t="s">
        <v>148</v>
      </c>
      <c r="F555" s="177">
        <v>5</v>
      </c>
      <c r="G555" s="257">
        <v>1</v>
      </c>
      <c r="H555" s="248" t="s">
        <v>1325</v>
      </c>
      <c r="I555" s="155" t="s">
        <v>795</v>
      </c>
      <c r="J555" s="155" t="s">
        <v>184</v>
      </c>
      <c r="K555" s="138"/>
      <c r="L555" s="155">
        <v>2</v>
      </c>
      <c r="M555" s="155">
        <v>3</v>
      </c>
      <c r="N555" s="128">
        <f t="shared" si="23"/>
        <v>-1</v>
      </c>
      <c r="O555" s="129"/>
      <c r="P555" s="129"/>
      <c r="Q555" s="129"/>
    </row>
    <row r="556" spans="2:20" x14ac:dyDescent="0.2">
      <c r="B556" s="135"/>
      <c r="C556" s="143" t="s">
        <v>838</v>
      </c>
      <c r="D556" s="139" t="s">
        <v>827</v>
      </c>
      <c r="E556" s="139" t="s">
        <v>148</v>
      </c>
      <c r="F556" s="177">
        <v>5</v>
      </c>
      <c r="G556" s="257">
        <v>2</v>
      </c>
      <c r="H556" s="248" t="s">
        <v>1326</v>
      </c>
      <c r="I556" s="155" t="s">
        <v>365</v>
      </c>
      <c r="J556" s="155" t="s">
        <v>350</v>
      </c>
      <c r="K556" s="138"/>
      <c r="L556" s="188"/>
      <c r="M556" s="188"/>
      <c r="N556" s="149"/>
      <c r="O556" s="129"/>
      <c r="P556" s="129"/>
      <c r="Q556" s="129"/>
    </row>
    <row r="557" spans="2:20" x14ac:dyDescent="0.2">
      <c r="B557" s="135">
        <v>7</v>
      </c>
      <c r="C557" s="138" t="s">
        <v>3</v>
      </c>
      <c r="D557" s="139" t="s">
        <v>827</v>
      </c>
      <c r="E557" s="139" t="s">
        <v>148</v>
      </c>
      <c r="F557" s="177">
        <v>5</v>
      </c>
      <c r="G557" s="257"/>
      <c r="H557" s="248"/>
      <c r="I557" s="155"/>
      <c r="J557" s="155"/>
      <c r="K557" s="138"/>
      <c r="L557" s="155">
        <v>0</v>
      </c>
      <c r="M557" s="155">
        <v>1</v>
      </c>
      <c r="N557" s="128">
        <f t="shared" si="23"/>
        <v>-1</v>
      </c>
      <c r="O557" s="129"/>
      <c r="P557" s="129"/>
      <c r="Q557" s="129"/>
    </row>
    <row r="558" spans="2:20" x14ac:dyDescent="0.2">
      <c r="B558" s="135">
        <v>8</v>
      </c>
      <c r="C558" s="138" t="s">
        <v>4</v>
      </c>
      <c r="D558" s="139" t="s">
        <v>827</v>
      </c>
      <c r="E558" s="139" t="s">
        <v>148</v>
      </c>
      <c r="F558" s="177">
        <v>3</v>
      </c>
      <c r="G558" s="257">
        <v>1</v>
      </c>
      <c r="H558" s="248" t="s">
        <v>1099</v>
      </c>
      <c r="I558" s="155" t="s">
        <v>366</v>
      </c>
      <c r="J558" s="155" t="s">
        <v>187</v>
      </c>
      <c r="K558" s="138"/>
      <c r="L558" s="155">
        <v>4</v>
      </c>
      <c r="M558" s="155">
        <v>14</v>
      </c>
      <c r="N558" s="128">
        <f t="shared" si="23"/>
        <v>-10</v>
      </c>
      <c r="O558" s="129"/>
      <c r="P558" s="129"/>
      <c r="Q558" s="129"/>
    </row>
    <row r="559" spans="2:20" x14ac:dyDescent="0.2">
      <c r="B559" s="135"/>
      <c r="C559" s="138" t="s">
        <v>4</v>
      </c>
      <c r="D559" s="139" t="s">
        <v>827</v>
      </c>
      <c r="E559" s="139" t="s">
        <v>148</v>
      </c>
      <c r="F559" s="177">
        <v>3</v>
      </c>
      <c r="G559" s="257">
        <v>2</v>
      </c>
      <c r="H559" s="248" t="s">
        <v>1102</v>
      </c>
      <c r="I559" s="155" t="s">
        <v>367</v>
      </c>
      <c r="J559" s="155" t="s">
        <v>368</v>
      </c>
      <c r="K559" s="138"/>
      <c r="L559" s="188"/>
      <c r="M559" s="188"/>
      <c r="N559" s="149"/>
      <c r="O559" s="129"/>
      <c r="P559" s="129"/>
      <c r="Q559" s="129"/>
    </row>
    <row r="560" spans="2:20" x14ac:dyDescent="0.2">
      <c r="B560" s="135"/>
      <c r="C560" s="138" t="s">
        <v>4</v>
      </c>
      <c r="D560" s="139" t="s">
        <v>827</v>
      </c>
      <c r="E560" s="139" t="s">
        <v>148</v>
      </c>
      <c r="F560" s="177">
        <v>3</v>
      </c>
      <c r="G560" s="257">
        <v>3</v>
      </c>
      <c r="H560" s="248" t="s">
        <v>1104</v>
      </c>
      <c r="I560" s="155" t="s">
        <v>369</v>
      </c>
      <c r="J560" s="155" t="s">
        <v>357</v>
      </c>
      <c r="K560" s="138"/>
      <c r="L560" s="188"/>
      <c r="M560" s="188"/>
      <c r="N560" s="149"/>
      <c r="O560" s="129"/>
      <c r="P560" s="129"/>
      <c r="Q560" s="129"/>
    </row>
    <row r="561" spans="2:20" x14ac:dyDescent="0.2">
      <c r="B561" s="135"/>
      <c r="C561" s="138" t="s">
        <v>4</v>
      </c>
      <c r="D561" s="139" t="s">
        <v>827</v>
      </c>
      <c r="E561" s="139" t="s">
        <v>148</v>
      </c>
      <c r="F561" s="177">
        <v>3</v>
      </c>
      <c r="G561" s="257">
        <v>4</v>
      </c>
      <c r="H561" s="248" t="s">
        <v>1103</v>
      </c>
      <c r="I561" s="155" t="s">
        <v>796</v>
      </c>
      <c r="J561" s="155" t="s">
        <v>357</v>
      </c>
      <c r="K561" s="138"/>
      <c r="L561" s="188"/>
      <c r="M561" s="188"/>
      <c r="N561" s="149"/>
      <c r="O561" s="129"/>
      <c r="P561" s="129"/>
      <c r="Q561" s="129"/>
      <c r="R561" s="129"/>
      <c r="S561" s="129"/>
      <c r="T561" s="129"/>
    </row>
    <row r="562" spans="2:20" x14ac:dyDescent="0.2">
      <c r="B562" s="135">
        <v>9</v>
      </c>
      <c r="C562" s="138" t="s">
        <v>22</v>
      </c>
      <c r="D562" s="139" t="s">
        <v>827</v>
      </c>
      <c r="E562" s="139" t="s">
        <v>148</v>
      </c>
      <c r="F562" s="177">
        <v>5</v>
      </c>
      <c r="G562" s="257"/>
      <c r="H562" s="248"/>
      <c r="I562" s="155"/>
      <c r="J562" s="155"/>
      <c r="K562" s="138"/>
      <c r="L562" s="155">
        <v>0</v>
      </c>
      <c r="M562" s="155">
        <v>1</v>
      </c>
      <c r="N562" s="128">
        <f t="shared" si="23"/>
        <v>-1</v>
      </c>
      <c r="O562" s="129"/>
      <c r="P562" s="129"/>
      <c r="Q562" s="129"/>
      <c r="R562" s="137"/>
      <c r="S562" s="137"/>
      <c r="T562" s="137"/>
    </row>
    <row r="563" spans="2:20" x14ac:dyDescent="0.2">
      <c r="B563" s="130"/>
      <c r="C563" s="131" t="s">
        <v>79</v>
      </c>
      <c r="D563" s="131" t="s">
        <v>827</v>
      </c>
      <c r="E563" s="131" t="s">
        <v>149</v>
      </c>
      <c r="F563" s="133">
        <v>8</v>
      </c>
      <c r="G563" s="244">
        <v>1</v>
      </c>
      <c r="H563" s="245" t="s">
        <v>306</v>
      </c>
      <c r="I563" s="153" t="s">
        <v>307</v>
      </c>
      <c r="J563" s="153" t="s">
        <v>190</v>
      </c>
      <c r="K563" s="132"/>
      <c r="L563" s="133">
        <v>1</v>
      </c>
      <c r="M563" s="133">
        <v>1</v>
      </c>
      <c r="N563" s="128">
        <f t="shared" si="23"/>
        <v>0</v>
      </c>
      <c r="O563" s="129"/>
      <c r="P563" s="129"/>
      <c r="Q563" s="129"/>
      <c r="R563" s="137"/>
      <c r="S563" s="137"/>
      <c r="T563" s="137"/>
    </row>
    <row r="564" spans="2:20" x14ac:dyDescent="0.2">
      <c r="B564" s="135">
        <v>1</v>
      </c>
      <c r="C564" s="136" t="s">
        <v>832</v>
      </c>
      <c r="D564" s="139" t="s">
        <v>827</v>
      </c>
      <c r="E564" s="139" t="s">
        <v>149</v>
      </c>
      <c r="F564" s="176">
        <v>6</v>
      </c>
      <c r="G564" s="246">
        <v>1</v>
      </c>
      <c r="H564" s="248" t="s">
        <v>1327</v>
      </c>
      <c r="I564" s="154" t="s">
        <v>370</v>
      </c>
      <c r="J564" s="154" t="s">
        <v>190</v>
      </c>
      <c r="K564" s="136"/>
      <c r="L564" s="154">
        <v>2</v>
      </c>
      <c r="M564" s="154">
        <v>2</v>
      </c>
      <c r="N564" s="128">
        <f t="shared" si="23"/>
        <v>0</v>
      </c>
      <c r="O564" s="129"/>
      <c r="P564" s="129"/>
      <c r="Q564" s="129"/>
      <c r="R564" s="137"/>
      <c r="S564" s="137"/>
      <c r="T564" s="137"/>
    </row>
    <row r="565" spans="2:20" x14ac:dyDescent="0.2">
      <c r="B565" s="135"/>
      <c r="C565" s="136" t="s">
        <v>832</v>
      </c>
      <c r="D565" s="139" t="s">
        <v>827</v>
      </c>
      <c r="E565" s="139" t="s">
        <v>149</v>
      </c>
      <c r="F565" s="176">
        <v>6</v>
      </c>
      <c r="G565" s="246">
        <v>2</v>
      </c>
      <c r="H565" s="248" t="s">
        <v>1328</v>
      </c>
      <c r="I565" s="154" t="s">
        <v>371</v>
      </c>
      <c r="J565" s="154" t="s">
        <v>350</v>
      </c>
      <c r="K565" s="136"/>
      <c r="L565" s="154"/>
      <c r="M565" s="154"/>
      <c r="N565" s="149"/>
      <c r="O565" s="129"/>
      <c r="P565" s="129"/>
      <c r="Q565" s="129"/>
      <c r="R565" s="137"/>
      <c r="S565" s="137"/>
      <c r="T565" s="137"/>
    </row>
    <row r="566" spans="2:20" x14ac:dyDescent="0.2">
      <c r="B566" s="135">
        <v>2</v>
      </c>
      <c r="C566" s="136" t="s">
        <v>1355</v>
      </c>
      <c r="D566" s="139" t="s">
        <v>827</v>
      </c>
      <c r="E566" s="139" t="s">
        <v>149</v>
      </c>
      <c r="F566" s="176">
        <v>5</v>
      </c>
      <c r="G566" s="246">
        <v>1</v>
      </c>
      <c r="H566" s="248" t="s">
        <v>1329</v>
      </c>
      <c r="I566" s="154" t="s">
        <v>372</v>
      </c>
      <c r="J566" s="154" t="s">
        <v>184</v>
      </c>
      <c r="K566" s="136"/>
      <c r="L566" s="154">
        <v>3</v>
      </c>
      <c r="M566" s="154">
        <v>3</v>
      </c>
      <c r="N566" s="128">
        <f t="shared" si="23"/>
        <v>0</v>
      </c>
      <c r="O566" s="129"/>
      <c r="P566" s="129"/>
      <c r="Q566" s="129"/>
      <c r="R566" s="137"/>
      <c r="S566" s="137"/>
      <c r="T566" s="137"/>
    </row>
    <row r="567" spans="2:20" x14ac:dyDescent="0.2">
      <c r="B567" s="135"/>
      <c r="C567" s="136" t="s">
        <v>1355</v>
      </c>
      <c r="D567" s="139" t="s">
        <v>827</v>
      </c>
      <c r="E567" s="139" t="s">
        <v>149</v>
      </c>
      <c r="F567" s="176">
        <v>5</v>
      </c>
      <c r="G567" s="246">
        <v>2</v>
      </c>
      <c r="H567" s="248" t="s">
        <v>1068</v>
      </c>
      <c r="I567" s="154" t="s">
        <v>373</v>
      </c>
      <c r="J567" s="154" t="s">
        <v>187</v>
      </c>
      <c r="K567" s="136"/>
      <c r="L567" s="154"/>
      <c r="M567" s="154"/>
      <c r="N567" s="149"/>
      <c r="O567" s="129"/>
      <c r="P567" s="129"/>
      <c r="Q567" s="129"/>
      <c r="R567" s="137"/>
      <c r="S567" s="137"/>
      <c r="T567" s="137"/>
    </row>
    <row r="568" spans="2:20" x14ac:dyDescent="0.2">
      <c r="B568" s="135"/>
      <c r="C568" s="136" t="s">
        <v>1355</v>
      </c>
      <c r="D568" s="139" t="s">
        <v>827</v>
      </c>
      <c r="E568" s="139" t="s">
        <v>149</v>
      </c>
      <c r="F568" s="176">
        <v>5</v>
      </c>
      <c r="G568" s="246">
        <v>3</v>
      </c>
      <c r="H568" s="248" t="s">
        <v>1078</v>
      </c>
      <c r="I568" s="154" t="s">
        <v>374</v>
      </c>
      <c r="J568" s="154" t="s">
        <v>343</v>
      </c>
      <c r="K568" s="136"/>
      <c r="L568" s="154"/>
      <c r="M568" s="154"/>
      <c r="N568" s="149"/>
      <c r="O568" s="129"/>
      <c r="P568" s="129"/>
      <c r="Q568" s="129"/>
      <c r="R568" s="137"/>
      <c r="S568" s="137"/>
      <c r="T568" s="137"/>
    </row>
    <row r="569" spans="2:20" x14ac:dyDescent="0.2">
      <c r="B569" s="135">
        <v>3</v>
      </c>
      <c r="C569" s="136" t="s">
        <v>19</v>
      </c>
      <c r="D569" s="139" t="s">
        <v>827</v>
      </c>
      <c r="E569" s="139" t="s">
        <v>149</v>
      </c>
      <c r="F569" s="176">
        <v>5</v>
      </c>
      <c r="G569" s="246">
        <v>1</v>
      </c>
      <c r="H569" s="248" t="s">
        <v>1071</v>
      </c>
      <c r="I569" s="154" t="s">
        <v>375</v>
      </c>
      <c r="J569" s="154" t="s">
        <v>187</v>
      </c>
      <c r="K569" s="136"/>
      <c r="L569" s="154">
        <v>4</v>
      </c>
      <c r="M569" s="154">
        <v>14</v>
      </c>
      <c r="N569" s="128">
        <f t="shared" si="23"/>
        <v>-10</v>
      </c>
      <c r="O569" s="129"/>
      <c r="P569" s="129"/>
      <c r="Q569" s="129"/>
      <c r="R569" s="137"/>
      <c r="S569" s="137"/>
      <c r="T569" s="137"/>
    </row>
    <row r="570" spans="2:20" x14ac:dyDescent="0.2">
      <c r="B570" s="135"/>
      <c r="C570" s="136" t="s">
        <v>19</v>
      </c>
      <c r="D570" s="139" t="s">
        <v>827</v>
      </c>
      <c r="E570" s="139" t="s">
        <v>149</v>
      </c>
      <c r="F570" s="176">
        <v>5</v>
      </c>
      <c r="G570" s="246">
        <v>2</v>
      </c>
      <c r="H570" s="248" t="s">
        <v>1077</v>
      </c>
      <c r="I570" s="154" t="s">
        <v>377</v>
      </c>
      <c r="J570" s="154" t="s">
        <v>343</v>
      </c>
      <c r="K570" s="136"/>
      <c r="L570" s="154"/>
      <c r="M570" s="154"/>
      <c r="N570" s="149"/>
      <c r="O570" s="129"/>
      <c r="P570" s="129"/>
      <c r="Q570" s="129"/>
      <c r="R570" s="137"/>
      <c r="S570" s="137"/>
      <c r="T570" s="137"/>
    </row>
    <row r="571" spans="2:20" x14ac:dyDescent="0.2">
      <c r="B571" s="135"/>
      <c r="C571" s="136" t="s">
        <v>19</v>
      </c>
      <c r="D571" s="139" t="s">
        <v>827</v>
      </c>
      <c r="E571" s="139" t="s">
        <v>149</v>
      </c>
      <c r="F571" s="176">
        <v>5</v>
      </c>
      <c r="G571" s="246">
        <v>3</v>
      </c>
      <c r="H571" s="248" t="s">
        <v>1079</v>
      </c>
      <c r="I571" s="154" t="s">
        <v>378</v>
      </c>
      <c r="J571" s="154" t="s">
        <v>368</v>
      </c>
      <c r="K571" s="136"/>
      <c r="L571" s="154"/>
      <c r="M571" s="154"/>
      <c r="N571" s="149"/>
      <c r="O571" s="129"/>
      <c r="P571" s="129"/>
      <c r="Q571" s="129"/>
      <c r="R571" s="137"/>
      <c r="S571" s="137"/>
      <c r="T571" s="137"/>
    </row>
    <row r="572" spans="2:20" x14ac:dyDescent="0.2">
      <c r="B572" s="135"/>
      <c r="C572" s="136" t="s">
        <v>19</v>
      </c>
      <c r="D572" s="139" t="s">
        <v>827</v>
      </c>
      <c r="E572" s="139" t="s">
        <v>149</v>
      </c>
      <c r="F572" s="176">
        <v>5</v>
      </c>
      <c r="G572" s="246">
        <v>4</v>
      </c>
      <c r="H572" s="248" t="s">
        <v>1080</v>
      </c>
      <c r="I572" s="154" t="s">
        <v>379</v>
      </c>
      <c r="J572" s="154" t="s">
        <v>357</v>
      </c>
      <c r="K572" s="136"/>
      <c r="L572" s="154"/>
      <c r="M572" s="154"/>
      <c r="N572" s="149"/>
      <c r="O572" s="129"/>
      <c r="P572" s="129"/>
      <c r="Q572" s="129"/>
      <c r="R572" s="129"/>
      <c r="S572" s="129"/>
      <c r="T572" s="129"/>
    </row>
    <row r="573" spans="2:20" x14ac:dyDescent="0.2">
      <c r="B573" s="130"/>
      <c r="C573" s="131" t="s">
        <v>81</v>
      </c>
      <c r="D573" s="131" t="s">
        <v>827</v>
      </c>
      <c r="E573" s="131" t="s">
        <v>150</v>
      </c>
      <c r="F573" s="133">
        <v>8</v>
      </c>
      <c r="G573" s="244">
        <v>1</v>
      </c>
      <c r="H573" s="245" t="s">
        <v>308</v>
      </c>
      <c r="I573" s="153" t="s">
        <v>309</v>
      </c>
      <c r="J573" s="153" t="s">
        <v>190</v>
      </c>
      <c r="K573" s="132"/>
      <c r="L573" s="133">
        <v>1</v>
      </c>
      <c r="M573" s="133">
        <v>1</v>
      </c>
      <c r="N573" s="128">
        <f t="shared" si="23"/>
        <v>0</v>
      </c>
      <c r="O573" s="129"/>
      <c r="P573" s="129"/>
      <c r="Q573" s="129"/>
      <c r="R573" s="137"/>
      <c r="S573" s="137"/>
      <c r="T573" s="137"/>
    </row>
    <row r="574" spans="2:20" x14ac:dyDescent="0.2">
      <c r="B574" s="135">
        <v>1</v>
      </c>
      <c r="C574" s="136" t="s">
        <v>18</v>
      </c>
      <c r="D574" s="139" t="s">
        <v>827</v>
      </c>
      <c r="E574" s="139" t="s">
        <v>150</v>
      </c>
      <c r="F574" s="176">
        <v>5</v>
      </c>
      <c r="G574" s="246">
        <v>1</v>
      </c>
      <c r="H574" s="248" t="s">
        <v>1065</v>
      </c>
      <c r="I574" s="154" t="s">
        <v>380</v>
      </c>
      <c r="J574" s="154" t="s">
        <v>343</v>
      </c>
      <c r="K574" s="136"/>
      <c r="L574" s="154">
        <v>2</v>
      </c>
      <c r="M574" s="154">
        <v>3</v>
      </c>
      <c r="N574" s="128">
        <f t="shared" ref="N574" si="24">L574-M574</f>
        <v>-1</v>
      </c>
      <c r="O574" s="129"/>
      <c r="P574" s="129"/>
      <c r="Q574" s="129"/>
    </row>
    <row r="575" spans="2:20" x14ac:dyDescent="0.2">
      <c r="B575" s="135"/>
      <c r="C575" s="136" t="s">
        <v>18</v>
      </c>
      <c r="D575" s="139" t="s">
        <v>827</v>
      </c>
      <c r="E575" s="139" t="s">
        <v>150</v>
      </c>
      <c r="F575" s="176">
        <v>5</v>
      </c>
      <c r="G575" s="246">
        <v>2</v>
      </c>
      <c r="H575" s="248" t="s">
        <v>1066</v>
      </c>
      <c r="I575" s="154" t="s">
        <v>381</v>
      </c>
      <c r="J575" s="154" t="s">
        <v>357</v>
      </c>
      <c r="K575" s="136"/>
      <c r="L575" s="154"/>
      <c r="M575" s="154"/>
      <c r="N575" s="149"/>
      <c r="O575" s="129"/>
      <c r="P575" s="129"/>
      <c r="Q575" s="129"/>
      <c r="R575" s="129"/>
    </row>
    <row r="576" spans="2:20" x14ac:dyDescent="0.2">
      <c r="B576" s="146"/>
      <c r="C576" s="208" t="s">
        <v>111</v>
      </c>
      <c r="D576" s="209"/>
      <c r="E576" s="209"/>
      <c r="F576" s="209"/>
      <c r="G576" s="240"/>
      <c r="H576" s="241"/>
      <c r="I576" s="210"/>
      <c r="J576" s="210"/>
      <c r="K576" s="210"/>
      <c r="L576" s="210"/>
      <c r="M576" s="210"/>
      <c r="N576" s="210"/>
      <c r="O576" s="129"/>
      <c r="P576" s="129"/>
      <c r="Q576" s="129"/>
      <c r="R576" s="129"/>
    </row>
    <row r="577" spans="2:18" x14ac:dyDescent="0.2">
      <c r="B577" s="124"/>
      <c r="C577" s="125" t="s">
        <v>65</v>
      </c>
      <c r="D577" s="125" t="s">
        <v>827</v>
      </c>
      <c r="E577" s="125"/>
      <c r="F577" s="127">
        <v>11</v>
      </c>
      <c r="G577" s="242">
        <v>1</v>
      </c>
      <c r="H577" s="249" t="s">
        <v>310</v>
      </c>
      <c r="I577" s="152" t="s">
        <v>311</v>
      </c>
      <c r="J577" s="152" t="s">
        <v>181</v>
      </c>
      <c r="K577" s="126"/>
      <c r="L577" s="127">
        <v>1</v>
      </c>
      <c r="M577" s="127">
        <v>1</v>
      </c>
      <c r="N577" s="128">
        <f>L577-M577</f>
        <v>0</v>
      </c>
      <c r="O577" s="129"/>
      <c r="P577" s="129"/>
      <c r="Q577" s="129"/>
      <c r="R577" s="129"/>
    </row>
    <row r="578" spans="2:18" x14ac:dyDescent="0.2">
      <c r="B578" s="130"/>
      <c r="C578" s="131" t="s">
        <v>104</v>
      </c>
      <c r="D578" s="131" t="s">
        <v>827</v>
      </c>
      <c r="E578" s="131" t="s">
        <v>147</v>
      </c>
      <c r="F578" s="133">
        <v>8</v>
      </c>
      <c r="G578" s="244">
        <v>1</v>
      </c>
      <c r="H578" s="245" t="s">
        <v>312</v>
      </c>
      <c r="I578" s="153" t="s">
        <v>313</v>
      </c>
      <c r="J578" s="153" t="s">
        <v>190</v>
      </c>
      <c r="K578" s="132"/>
      <c r="L578" s="133">
        <v>1</v>
      </c>
      <c r="M578" s="133">
        <v>1</v>
      </c>
      <c r="N578" s="128">
        <f t="shared" ref="N578:N621" si="25">L578-M578</f>
        <v>0</v>
      </c>
      <c r="O578" s="129"/>
      <c r="P578" s="129"/>
      <c r="Q578" s="129"/>
      <c r="R578" s="129"/>
    </row>
    <row r="579" spans="2:18" x14ac:dyDescent="0.2">
      <c r="B579" s="135">
        <v>1</v>
      </c>
      <c r="C579" s="136" t="s">
        <v>2</v>
      </c>
      <c r="D579" s="139" t="s">
        <v>827</v>
      </c>
      <c r="E579" s="139" t="s">
        <v>147</v>
      </c>
      <c r="F579" s="176">
        <v>6</v>
      </c>
      <c r="G579" s="246">
        <v>1</v>
      </c>
      <c r="H579" s="248" t="s">
        <v>1330</v>
      </c>
      <c r="I579" s="154" t="s">
        <v>797</v>
      </c>
      <c r="J579" s="154" t="s">
        <v>187</v>
      </c>
      <c r="K579" s="175"/>
      <c r="L579" s="154">
        <v>1</v>
      </c>
      <c r="M579" s="154">
        <v>1</v>
      </c>
      <c r="N579" s="128">
        <f t="shared" si="25"/>
        <v>0</v>
      </c>
      <c r="O579" s="129"/>
      <c r="P579" s="129"/>
      <c r="Q579" s="129"/>
      <c r="R579" s="129"/>
    </row>
    <row r="580" spans="2:18" x14ac:dyDescent="0.2">
      <c r="B580" s="135">
        <v>2</v>
      </c>
      <c r="C580" s="136" t="s">
        <v>839</v>
      </c>
      <c r="D580" s="139" t="s">
        <v>827</v>
      </c>
      <c r="E580" s="139" t="s">
        <v>147</v>
      </c>
      <c r="F580" s="176">
        <v>5</v>
      </c>
      <c r="G580" s="246">
        <v>1</v>
      </c>
      <c r="H580" s="248" t="s">
        <v>1331</v>
      </c>
      <c r="I580" s="154" t="s">
        <v>533</v>
      </c>
      <c r="J580" s="154" t="s">
        <v>184</v>
      </c>
      <c r="K580" s="175"/>
      <c r="L580" s="154">
        <v>3</v>
      </c>
      <c r="M580" s="154">
        <v>3</v>
      </c>
      <c r="N580" s="128">
        <f t="shared" si="25"/>
        <v>0</v>
      </c>
      <c r="O580" s="129"/>
      <c r="P580" s="129"/>
      <c r="Q580" s="129"/>
      <c r="R580" s="129"/>
    </row>
    <row r="581" spans="2:18" x14ac:dyDescent="0.2">
      <c r="B581" s="135"/>
      <c r="C581" s="136" t="s">
        <v>839</v>
      </c>
      <c r="D581" s="139" t="s">
        <v>827</v>
      </c>
      <c r="E581" s="139" t="s">
        <v>147</v>
      </c>
      <c r="F581" s="176">
        <v>5</v>
      </c>
      <c r="G581" s="246">
        <v>2</v>
      </c>
      <c r="H581" s="248" t="s">
        <v>1111</v>
      </c>
      <c r="I581" s="154" t="s">
        <v>534</v>
      </c>
      <c r="J581" s="154" t="s">
        <v>187</v>
      </c>
      <c r="K581" s="175"/>
      <c r="L581" s="154"/>
      <c r="M581" s="154"/>
      <c r="N581" s="149"/>
      <c r="O581" s="129"/>
      <c r="P581" s="129"/>
      <c r="Q581" s="129"/>
      <c r="R581" s="129"/>
    </row>
    <row r="582" spans="2:18" x14ac:dyDescent="0.2">
      <c r="B582" s="135"/>
      <c r="C582" s="136" t="s">
        <v>839</v>
      </c>
      <c r="D582" s="139" t="s">
        <v>827</v>
      </c>
      <c r="E582" s="139" t="s">
        <v>147</v>
      </c>
      <c r="F582" s="176">
        <v>5</v>
      </c>
      <c r="G582" s="246">
        <v>3</v>
      </c>
      <c r="H582" s="248" t="s">
        <v>1332</v>
      </c>
      <c r="I582" s="154" t="s">
        <v>535</v>
      </c>
      <c r="J582" s="154" t="s">
        <v>187</v>
      </c>
      <c r="K582" s="175"/>
      <c r="L582" s="154"/>
      <c r="M582" s="154"/>
      <c r="N582" s="149"/>
      <c r="O582" s="129"/>
      <c r="P582" s="129"/>
      <c r="Q582" s="129"/>
      <c r="R582" s="129"/>
    </row>
    <row r="583" spans="2:18" x14ac:dyDescent="0.2">
      <c r="B583" s="135">
        <v>3</v>
      </c>
      <c r="C583" s="136" t="s">
        <v>1378</v>
      </c>
      <c r="D583" s="139" t="s">
        <v>827</v>
      </c>
      <c r="E583" s="139" t="s">
        <v>147</v>
      </c>
      <c r="F583" s="176">
        <v>6</v>
      </c>
      <c r="G583" s="246"/>
      <c r="H583" s="248"/>
      <c r="I583" s="154"/>
      <c r="J583" s="154"/>
      <c r="K583" s="175"/>
      <c r="L583" s="154">
        <v>0</v>
      </c>
      <c r="M583" s="154">
        <v>1</v>
      </c>
      <c r="N583" s="128">
        <f t="shared" si="25"/>
        <v>-1</v>
      </c>
      <c r="O583" s="129"/>
      <c r="P583" s="129"/>
      <c r="Q583" s="129"/>
      <c r="R583" s="129"/>
    </row>
    <row r="584" spans="2:18" x14ac:dyDescent="0.2">
      <c r="B584" s="130"/>
      <c r="C584" s="131" t="s">
        <v>80</v>
      </c>
      <c r="D584" s="131" t="s">
        <v>827</v>
      </c>
      <c r="E584" s="131" t="s">
        <v>148</v>
      </c>
      <c r="F584" s="133">
        <v>8</v>
      </c>
      <c r="G584" s="244">
        <v>1</v>
      </c>
      <c r="H584" s="245" t="s">
        <v>314</v>
      </c>
      <c r="I584" s="153" t="s">
        <v>315</v>
      </c>
      <c r="J584" s="153" t="s">
        <v>184</v>
      </c>
      <c r="K584" s="132"/>
      <c r="L584" s="133">
        <v>1</v>
      </c>
      <c r="M584" s="133">
        <v>1</v>
      </c>
      <c r="N584" s="128">
        <f t="shared" si="25"/>
        <v>0</v>
      </c>
      <c r="O584" s="129"/>
      <c r="P584" s="129"/>
      <c r="Q584" s="129"/>
      <c r="R584" s="129"/>
    </row>
    <row r="585" spans="2:18" x14ac:dyDescent="0.2">
      <c r="B585" s="135">
        <v>1</v>
      </c>
      <c r="C585" s="136" t="s">
        <v>96</v>
      </c>
      <c r="D585" s="139" t="s">
        <v>827</v>
      </c>
      <c r="E585" s="139" t="s">
        <v>148</v>
      </c>
      <c r="F585" s="176">
        <v>5</v>
      </c>
      <c r="G585" s="246">
        <v>1</v>
      </c>
      <c r="H585" s="248" t="s">
        <v>1333</v>
      </c>
      <c r="I585" s="154" t="s">
        <v>536</v>
      </c>
      <c r="J585" s="154" t="s">
        <v>350</v>
      </c>
      <c r="K585" s="175"/>
      <c r="L585" s="154">
        <v>3</v>
      </c>
      <c r="M585" s="154">
        <v>3</v>
      </c>
      <c r="N585" s="128">
        <f t="shared" si="25"/>
        <v>0</v>
      </c>
      <c r="O585" s="129"/>
      <c r="P585" s="129"/>
      <c r="Q585" s="129"/>
      <c r="R585" s="129"/>
    </row>
    <row r="586" spans="2:18" x14ac:dyDescent="0.2">
      <c r="B586" s="135"/>
      <c r="C586" s="136" t="s">
        <v>96</v>
      </c>
      <c r="D586" s="139" t="s">
        <v>827</v>
      </c>
      <c r="E586" s="139" t="s">
        <v>148</v>
      </c>
      <c r="F586" s="176">
        <v>5</v>
      </c>
      <c r="G586" s="246">
        <v>2</v>
      </c>
      <c r="H586" s="248" t="s">
        <v>1109</v>
      </c>
      <c r="I586" s="154" t="s">
        <v>537</v>
      </c>
      <c r="J586" s="154" t="s">
        <v>187</v>
      </c>
      <c r="K586" s="175"/>
      <c r="L586" s="154"/>
      <c r="M586" s="154"/>
      <c r="N586" s="149"/>
      <c r="O586" s="129"/>
      <c r="P586" s="129"/>
      <c r="Q586" s="129"/>
      <c r="R586" s="129"/>
    </row>
    <row r="587" spans="2:18" x14ac:dyDescent="0.2">
      <c r="B587" s="135"/>
      <c r="C587" s="136" t="s">
        <v>96</v>
      </c>
      <c r="D587" s="139" t="s">
        <v>827</v>
      </c>
      <c r="E587" s="139" t="s">
        <v>148</v>
      </c>
      <c r="F587" s="176">
        <v>5</v>
      </c>
      <c r="G587" s="246">
        <v>3</v>
      </c>
      <c r="H587" s="248" t="s">
        <v>1334</v>
      </c>
      <c r="I587" s="154" t="s">
        <v>538</v>
      </c>
      <c r="J587" s="154" t="s">
        <v>187</v>
      </c>
      <c r="K587" s="175"/>
      <c r="L587" s="154"/>
      <c r="M587" s="154"/>
      <c r="N587" s="149"/>
      <c r="O587" s="129"/>
      <c r="P587" s="129"/>
      <c r="Q587" s="129"/>
      <c r="R587" s="129"/>
    </row>
    <row r="588" spans="2:18" x14ac:dyDescent="0.2">
      <c r="B588" s="135">
        <v>2</v>
      </c>
      <c r="C588" s="138" t="s">
        <v>14</v>
      </c>
      <c r="D588" s="139" t="s">
        <v>827</v>
      </c>
      <c r="E588" s="139" t="s">
        <v>148</v>
      </c>
      <c r="F588" s="177">
        <v>3</v>
      </c>
      <c r="G588" s="257">
        <v>1</v>
      </c>
      <c r="H588" s="248" t="s">
        <v>1132</v>
      </c>
      <c r="I588" s="155" t="s">
        <v>540</v>
      </c>
      <c r="J588" s="155" t="s">
        <v>357</v>
      </c>
      <c r="K588" s="186"/>
      <c r="L588" s="155">
        <v>2</v>
      </c>
      <c r="M588" s="155">
        <v>2</v>
      </c>
      <c r="N588" s="128">
        <f t="shared" si="25"/>
        <v>0</v>
      </c>
      <c r="O588" s="129"/>
      <c r="P588" s="129"/>
      <c r="Q588" s="129"/>
    </row>
    <row r="589" spans="2:18" x14ac:dyDescent="0.2">
      <c r="B589" s="135"/>
      <c r="C589" s="138" t="s">
        <v>14</v>
      </c>
      <c r="D589" s="139" t="s">
        <v>827</v>
      </c>
      <c r="E589" s="139" t="s">
        <v>148</v>
      </c>
      <c r="F589" s="177">
        <v>3</v>
      </c>
      <c r="G589" s="257">
        <v>2</v>
      </c>
      <c r="H589" s="248" t="s">
        <v>1134</v>
      </c>
      <c r="I589" s="154" t="s">
        <v>539</v>
      </c>
      <c r="J589" s="154" t="s">
        <v>418</v>
      </c>
      <c r="K589" s="201"/>
      <c r="L589" s="155"/>
      <c r="M589" s="188"/>
      <c r="N589" s="149"/>
      <c r="O589" s="129"/>
      <c r="P589" s="129"/>
      <c r="Q589" s="129"/>
    </row>
    <row r="590" spans="2:18" x14ac:dyDescent="0.2">
      <c r="B590" s="135">
        <v>3</v>
      </c>
      <c r="C590" s="138" t="s">
        <v>24</v>
      </c>
      <c r="D590" s="139" t="s">
        <v>827</v>
      </c>
      <c r="E590" s="139" t="s">
        <v>148</v>
      </c>
      <c r="F590" s="177">
        <v>5</v>
      </c>
      <c r="G590" s="257">
        <v>1</v>
      </c>
      <c r="H590" s="248" t="s">
        <v>1123</v>
      </c>
      <c r="I590" s="155" t="s">
        <v>541</v>
      </c>
      <c r="J590" s="155" t="s">
        <v>187</v>
      </c>
      <c r="K590" s="186"/>
      <c r="L590" s="155">
        <v>3</v>
      </c>
      <c r="M590" s="155">
        <v>5</v>
      </c>
      <c r="N590" s="128">
        <f t="shared" si="25"/>
        <v>-2</v>
      </c>
      <c r="O590" s="129"/>
      <c r="P590" s="129"/>
      <c r="Q590" s="129"/>
    </row>
    <row r="591" spans="2:18" x14ac:dyDescent="0.2">
      <c r="B591" s="135"/>
      <c r="C591" s="138" t="s">
        <v>24</v>
      </c>
      <c r="D591" s="139" t="s">
        <v>827</v>
      </c>
      <c r="E591" s="139" t="s">
        <v>148</v>
      </c>
      <c r="F591" s="177">
        <v>5</v>
      </c>
      <c r="G591" s="257">
        <v>2</v>
      </c>
      <c r="H591" s="248" t="s">
        <v>1129</v>
      </c>
      <c r="I591" s="155" t="s">
        <v>542</v>
      </c>
      <c r="J591" s="155" t="s">
        <v>368</v>
      </c>
      <c r="K591" s="186"/>
      <c r="L591" s="188"/>
      <c r="M591" s="188"/>
      <c r="N591" s="149"/>
      <c r="O591" s="129"/>
      <c r="P591" s="129"/>
      <c r="Q591" s="129"/>
    </row>
    <row r="592" spans="2:18" x14ac:dyDescent="0.2">
      <c r="B592" s="135"/>
      <c r="C592" s="138" t="s">
        <v>24</v>
      </c>
      <c r="D592" s="139" t="s">
        <v>827</v>
      </c>
      <c r="E592" s="139" t="s">
        <v>148</v>
      </c>
      <c r="F592" s="177">
        <v>5</v>
      </c>
      <c r="G592" s="257">
        <v>3</v>
      </c>
      <c r="H592" s="248" t="s">
        <v>1133</v>
      </c>
      <c r="I592" s="155" t="s">
        <v>543</v>
      </c>
      <c r="J592" s="155" t="s">
        <v>357</v>
      </c>
      <c r="K592" s="186"/>
      <c r="L592" s="188"/>
      <c r="M592" s="188"/>
      <c r="N592" s="149"/>
      <c r="O592" s="129"/>
      <c r="P592" s="129"/>
      <c r="Q592" s="129"/>
    </row>
    <row r="593" spans="2:18" x14ac:dyDescent="0.2">
      <c r="B593" s="135">
        <v>4</v>
      </c>
      <c r="C593" s="138" t="s">
        <v>101</v>
      </c>
      <c r="D593" s="139" t="s">
        <v>827</v>
      </c>
      <c r="E593" s="139" t="s">
        <v>148</v>
      </c>
      <c r="F593" s="177">
        <v>5</v>
      </c>
      <c r="G593" s="257">
        <v>1</v>
      </c>
      <c r="H593" s="248" t="s">
        <v>1125</v>
      </c>
      <c r="I593" s="155" t="s">
        <v>544</v>
      </c>
      <c r="J593" s="155" t="s">
        <v>350</v>
      </c>
      <c r="K593" s="186"/>
      <c r="L593" s="155">
        <v>4</v>
      </c>
      <c r="M593" s="155">
        <v>4</v>
      </c>
      <c r="N593" s="128">
        <f t="shared" si="25"/>
        <v>0</v>
      </c>
      <c r="O593" s="129"/>
      <c r="P593" s="129"/>
      <c r="Q593" s="129"/>
    </row>
    <row r="594" spans="2:18" x14ac:dyDescent="0.2">
      <c r="B594" s="135"/>
      <c r="C594" s="138" t="s">
        <v>101</v>
      </c>
      <c r="D594" s="139" t="s">
        <v>827</v>
      </c>
      <c r="E594" s="139" t="s">
        <v>148</v>
      </c>
      <c r="F594" s="177">
        <v>5</v>
      </c>
      <c r="G594" s="257">
        <v>2</v>
      </c>
      <c r="H594" s="248" t="s">
        <v>1335</v>
      </c>
      <c r="I594" s="155" t="s">
        <v>545</v>
      </c>
      <c r="J594" s="155" t="s">
        <v>350</v>
      </c>
      <c r="K594" s="186"/>
      <c r="L594" s="188"/>
      <c r="M594" s="188"/>
      <c r="N594" s="149"/>
      <c r="O594" s="129"/>
      <c r="P594" s="129"/>
      <c r="Q594" s="129"/>
    </row>
    <row r="595" spans="2:18" x14ac:dyDescent="0.2">
      <c r="B595" s="135"/>
      <c r="C595" s="138" t="s">
        <v>101</v>
      </c>
      <c r="D595" s="139" t="s">
        <v>827</v>
      </c>
      <c r="E595" s="139" t="s">
        <v>148</v>
      </c>
      <c r="F595" s="177">
        <v>5</v>
      </c>
      <c r="G595" s="257">
        <v>3</v>
      </c>
      <c r="H595" s="248" t="s">
        <v>1130</v>
      </c>
      <c r="I595" s="155" t="s">
        <v>546</v>
      </c>
      <c r="J595" s="155" t="s">
        <v>368</v>
      </c>
      <c r="K595" s="186"/>
      <c r="L595" s="188"/>
      <c r="M595" s="188"/>
      <c r="N595" s="149"/>
      <c r="O595" s="129"/>
      <c r="P595" s="129"/>
      <c r="Q595" s="129"/>
    </row>
    <row r="596" spans="2:18" x14ac:dyDescent="0.2">
      <c r="B596" s="135"/>
      <c r="C596" s="138" t="s">
        <v>101</v>
      </c>
      <c r="D596" s="139" t="s">
        <v>827</v>
      </c>
      <c r="E596" s="139" t="s">
        <v>148</v>
      </c>
      <c r="F596" s="177">
        <v>5</v>
      </c>
      <c r="G596" s="257">
        <v>4</v>
      </c>
      <c r="H596" s="248" t="s">
        <v>1131</v>
      </c>
      <c r="I596" s="155" t="s">
        <v>547</v>
      </c>
      <c r="J596" s="155" t="s">
        <v>357</v>
      </c>
      <c r="K596" s="186"/>
      <c r="L596" s="188"/>
      <c r="M596" s="188"/>
      <c r="N596" s="149"/>
      <c r="O596" s="129"/>
      <c r="P596" s="129"/>
      <c r="Q596" s="129"/>
    </row>
    <row r="597" spans="2:18" x14ac:dyDescent="0.2">
      <c r="B597" s="135">
        <v>5</v>
      </c>
      <c r="C597" s="143" t="s">
        <v>838</v>
      </c>
      <c r="D597" s="139" t="s">
        <v>827</v>
      </c>
      <c r="E597" s="139" t="s">
        <v>148</v>
      </c>
      <c r="F597" s="177">
        <v>5</v>
      </c>
      <c r="G597" s="257">
        <v>1</v>
      </c>
      <c r="H597" s="248" t="s">
        <v>1336</v>
      </c>
      <c r="I597" s="155" t="s">
        <v>548</v>
      </c>
      <c r="J597" s="155" t="s">
        <v>187</v>
      </c>
      <c r="K597" s="186"/>
      <c r="L597" s="155">
        <v>2</v>
      </c>
      <c r="M597" s="155">
        <v>3</v>
      </c>
      <c r="N597" s="128">
        <f t="shared" si="25"/>
        <v>-1</v>
      </c>
      <c r="O597" s="129"/>
      <c r="P597" s="129"/>
      <c r="Q597" s="129"/>
    </row>
    <row r="598" spans="2:18" x14ac:dyDescent="0.2">
      <c r="B598" s="135"/>
      <c r="C598" s="143" t="s">
        <v>838</v>
      </c>
      <c r="D598" s="139" t="s">
        <v>827</v>
      </c>
      <c r="E598" s="139" t="s">
        <v>148</v>
      </c>
      <c r="F598" s="177">
        <v>5</v>
      </c>
      <c r="G598" s="257">
        <v>2</v>
      </c>
      <c r="H598" s="248" t="s">
        <v>1122</v>
      </c>
      <c r="I598" s="155" t="s">
        <v>549</v>
      </c>
      <c r="J598" s="155" t="s">
        <v>187</v>
      </c>
      <c r="K598" s="186"/>
      <c r="L598" s="188"/>
      <c r="M598" s="188"/>
      <c r="N598" s="149"/>
      <c r="O598" s="129"/>
      <c r="P598" s="129"/>
      <c r="Q598" s="129"/>
    </row>
    <row r="599" spans="2:18" x14ac:dyDescent="0.2">
      <c r="B599" s="135">
        <v>6</v>
      </c>
      <c r="C599" s="138" t="s">
        <v>3</v>
      </c>
      <c r="D599" s="139" t="s">
        <v>827</v>
      </c>
      <c r="E599" s="139" t="s">
        <v>148</v>
      </c>
      <c r="F599" s="177">
        <v>5</v>
      </c>
      <c r="G599" s="257">
        <v>1</v>
      </c>
      <c r="H599" s="248" t="s">
        <v>1127</v>
      </c>
      <c r="I599" s="155" t="s">
        <v>550</v>
      </c>
      <c r="J599" s="155" t="s">
        <v>343</v>
      </c>
      <c r="K599" s="186"/>
      <c r="L599" s="155">
        <v>1</v>
      </c>
      <c r="M599" s="155">
        <v>3</v>
      </c>
      <c r="N599" s="128">
        <f t="shared" si="25"/>
        <v>-2</v>
      </c>
      <c r="O599" s="129"/>
      <c r="P599" s="129"/>
      <c r="Q599" s="129"/>
    </row>
    <row r="600" spans="2:18" x14ac:dyDescent="0.2">
      <c r="B600" s="135">
        <v>7</v>
      </c>
      <c r="C600" s="138" t="s">
        <v>4</v>
      </c>
      <c r="D600" s="139" t="s">
        <v>827</v>
      </c>
      <c r="E600" s="139" t="s">
        <v>148</v>
      </c>
      <c r="F600" s="177">
        <v>3</v>
      </c>
      <c r="G600" s="257">
        <v>1</v>
      </c>
      <c r="H600" s="248" t="s">
        <v>1126</v>
      </c>
      <c r="I600" s="155" t="s">
        <v>551</v>
      </c>
      <c r="J600" s="155" t="s">
        <v>350</v>
      </c>
      <c r="K600" s="186"/>
      <c r="L600" s="155">
        <v>3</v>
      </c>
      <c r="M600" s="155">
        <v>3</v>
      </c>
      <c r="N600" s="128">
        <f t="shared" si="25"/>
        <v>0</v>
      </c>
      <c r="O600" s="129"/>
      <c r="P600" s="129"/>
      <c r="Q600" s="129"/>
    </row>
    <row r="601" spans="2:18" x14ac:dyDescent="0.2">
      <c r="B601" s="135"/>
      <c r="C601" s="138" t="s">
        <v>4</v>
      </c>
      <c r="D601" s="139" t="s">
        <v>827</v>
      </c>
      <c r="E601" s="139" t="s">
        <v>148</v>
      </c>
      <c r="F601" s="177">
        <v>3</v>
      </c>
      <c r="G601" s="257">
        <v>2</v>
      </c>
      <c r="H601" s="248" t="s">
        <v>1124</v>
      </c>
      <c r="I601" s="155" t="s">
        <v>552</v>
      </c>
      <c r="J601" s="155" t="s">
        <v>350</v>
      </c>
      <c r="K601" s="186"/>
      <c r="L601" s="188"/>
      <c r="M601" s="188"/>
      <c r="N601" s="149"/>
      <c r="O601" s="129"/>
      <c r="P601" s="129"/>
      <c r="Q601" s="129"/>
    </row>
    <row r="602" spans="2:18" x14ac:dyDescent="0.2">
      <c r="B602" s="135"/>
      <c r="C602" s="138" t="s">
        <v>4</v>
      </c>
      <c r="D602" s="139" t="s">
        <v>827</v>
      </c>
      <c r="E602" s="139" t="s">
        <v>148</v>
      </c>
      <c r="F602" s="177">
        <v>3</v>
      </c>
      <c r="G602" s="257">
        <v>3</v>
      </c>
      <c r="H602" s="248" t="s">
        <v>1337</v>
      </c>
      <c r="I602" s="155" t="s">
        <v>553</v>
      </c>
      <c r="J602" s="155" t="s">
        <v>368</v>
      </c>
      <c r="K602" s="186"/>
      <c r="L602" s="188"/>
      <c r="M602" s="188"/>
      <c r="N602" s="149"/>
      <c r="O602" s="129"/>
      <c r="P602" s="129"/>
      <c r="Q602" s="129"/>
      <c r="R602" s="129"/>
    </row>
    <row r="603" spans="2:18" x14ac:dyDescent="0.2">
      <c r="B603" s="135">
        <v>8</v>
      </c>
      <c r="C603" s="138" t="s">
        <v>22</v>
      </c>
      <c r="D603" s="139" t="s">
        <v>827</v>
      </c>
      <c r="E603" s="139" t="s">
        <v>148</v>
      </c>
      <c r="F603" s="177">
        <v>5</v>
      </c>
      <c r="G603" s="257"/>
      <c r="H603" s="248"/>
      <c r="I603" s="155"/>
      <c r="J603" s="155"/>
      <c r="K603" s="186"/>
      <c r="L603" s="155">
        <v>0</v>
      </c>
      <c r="M603" s="155">
        <v>2</v>
      </c>
      <c r="N603" s="128">
        <f t="shared" si="25"/>
        <v>-2</v>
      </c>
      <c r="O603" s="129"/>
      <c r="P603" s="129"/>
      <c r="Q603" s="129"/>
      <c r="R603" s="129"/>
    </row>
    <row r="604" spans="2:18" x14ac:dyDescent="0.2">
      <c r="B604" s="130"/>
      <c r="C604" s="131" t="s">
        <v>79</v>
      </c>
      <c r="D604" s="131" t="s">
        <v>827</v>
      </c>
      <c r="E604" s="131" t="s">
        <v>149</v>
      </c>
      <c r="F604" s="133">
        <v>8</v>
      </c>
      <c r="G604" s="244">
        <v>1</v>
      </c>
      <c r="H604" s="245" t="s">
        <v>316</v>
      </c>
      <c r="I604" s="153" t="s">
        <v>317</v>
      </c>
      <c r="J604" s="153" t="s">
        <v>184</v>
      </c>
      <c r="K604" s="132"/>
      <c r="L604" s="133">
        <v>1</v>
      </c>
      <c r="M604" s="133">
        <v>1</v>
      </c>
      <c r="N604" s="128">
        <f t="shared" si="25"/>
        <v>0</v>
      </c>
      <c r="O604" s="129"/>
      <c r="P604" s="129"/>
      <c r="Q604" s="129"/>
      <c r="R604" s="129"/>
    </row>
    <row r="605" spans="2:18" x14ac:dyDescent="0.2">
      <c r="B605" s="135">
        <v>1</v>
      </c>
      <c r="C605" s="136" t="s">
        <v>832</v>
      </c>
      <c r="D605" s="139" t="s">
        <v>827</v>
      </c>
      <c r="E605" s="139" t="s">
        <v>149</v>
      </c>
      <c r="F605" s="176">
        <v>6</v>
      </c>
      <c r="G605" s="246">
        <v>1</v>
      </c>
      <c r="H605" s="248" t="s">
        <v>1112</v>
      </c>
      <c r="I605" s="154" t="s">
        <v>559</v>
      </c>
      <c r="J605" s="154" t="s">
        <v>190</v>
      </c>
      <c r="K605" s="175"/>
      <c r="L605" s="154">
        <v>3</v>
      </c>
      <c r="M605" s="154">
        <v>6</v>
      </c>
      <c r="N605" s="128">
        <f t="shared" si="25"/>
        <v>-3</v>
      </c>
      <c r="O605" s="129"/>
      <c r="P605" s="129"/>
      <c r="Q605" s="129"/>
      <c r="R605" s="129"/>
    </row>
    <row r="606" spans="2:18" x14ac:dyDescent="0.2">
      <c r="B606" s="135"/>
      <c r="C606" s="136" t="s">
        <v>832</v>
      </c>
      <c r="D606" s="139" t="s">
        <v>827</v>
      </c>
      <c r="E606" s="139" t="s">
        <v>149</v>
      </c>
      <c r="F606" s="176">
        <v>6</v>
      </c>
      <c r="G606" s="246">
        <v>2</v>
      </c>
      <c r="H606" s="248" t="s">
        <v>1113</v>
      </c>
      <c r="I606" s="154" t="s">
        <v>560</v>
      </c>
      <c r="J606" s="154" t="s">
        <v>184</v>
      </c>
      <c r="K606" s="175"/>
      <c r="L606" s="154"/>
      <c r="M606" s="154"/>
      <c r="N606" s="149"/>
      <c r="O606" s="129"/>
      <c r="P606" s="129"/>
      <c r="Q606" s="129"/>
      <c r="R606" s="129"/>
    </row>
    <row r="607" spans="2:18" x14ac:dyDescent="0.2">
      <c r="B607" s="135"/>
      <c r="C607" s="136" t="s">
        <v>832</v>
      </c>
      <c r="D607" s="139" t="s">
        <v>827</v>
      </c>
      <c r="E607" s="139" t="s">
        <v>149</v>
      </c>
      <c r="F607" s="176">
        <v>6</v>
      </c>
      <c r="G607" s="246">
        <v>3</v>
      </c>
      <c r="H607" s="248" t="s">
        <v>1338</v>
      </c>
      <c r="I607" s="154" t="s">
        <v>561</v>
      </c>
      <c r="J607" s="154" t="s">
        <v>184</v>
      </c>
      <c r="K607" s="175"/>
      <c r="L607" s="154"/>
      <c r="M607" s="154"/>
      <c r="N607" s="149"/>
      <c r="O607" s="129"/>
      <c r="P607" s="129"/>
      <c r="Q607" s="129"/>
      <c r="R607" s="129"/>
    </row>
    <row r="608" spans="2:18" x14ac:dyDescent="0.2">
      <c r="B608" s="135">
        <v>2</v>
      </c>
      <c r="C608" s="136" t="s">
        <v>1355</v>
      </c>
      <c r="D608" s="139" t="s">
        <v>827</v>
      </c>
      <c r="E608" s="139" t="s">
        <v>149</v>
      </c>
      <c r="F608" s="176">
        <v>5</v>
      </c>
      <c r="G608" s="246">
        <v>1</v>
      </c>
      <c r="H608" s="248" t="s">
        <v>1114</v>
      </c>
      <c r="I608" s="154" t="s">
        <v>562</v>
      </c>
      <c r="J608" s="154" t="s">
        <v>187</v>
      </c>
      <c r="K608" s="175"/>
      <c r="L608" s="154">
        <v>6</v>
      </c>
      <c r="M608" s="154">
        <v>6</v>
      </c>
      <c r="N608" s="128">
        <f t="shared" si="25"/>
        <v>0</v>
      </c>
      <c r="O608" s="129"/>
      <c r="P608" s="129"/>
      <c r="Q608" s="129"/>
      <c r="R608" s="129"/>
    </row>
    <row r="609" spans="2:18" x14ac:dyDescent="0.2">
      <c r="B609" s="135"/>
      <c r="C609" s="136" t="s">
        <v>1355</v>
      </c>
      <c r="D609" s="139" t="s">
        <v>827</v>
      </c>
      <c r="E609" s="139" t="s">
        <v>149</v>
      </c>
      <c r="F609" s="176">
        <v>5</v>
      </c>
      <c r="G609" s="246">
        <v>2</v>
      </c>
      <c r="H609" s="248" t="s">
        <v>1339</v>
      </c>
      <c r="I609" s="154" t="s">
        <v>563</v>
      </c>
      <c r="J609" s="154" t="s">
        <v>350</v>
      </c>
      <c r="K609" s="175"/>
      <c r="L609" s="154"/>
      <c r="M609" s="154"/>
      <c r="N609" s="149"/>
      <c r="O609" s="129"/>
      <c r="P609" s="129"/>
      <c r="Q609" s="129"/>
      <c r="R609" s="129"/>
    </row>
    <row r="610" spans="2:18" x14ac:dyDescent="0.2">
      <c r="B610" s="135"/>
      <c r="C610" s="136" t="s">
        <v>1355</v>
      </c>
      <c r="D610" s="139" t="s">
        <v>827</v>
      </c>
      <c r="E610" s="139" t="s">
        <v>149</v>
      </c>
      <c r="F610" s="176">
        <v>5</v>
      </c>
      <c r="G610" s="246">
        <v>3</v>
      </c>
      <c r="H610" s="248" t="s">
        <v>1116</v>
      </c>
      <c r="I610" s="154" t="s">
        <v>564</v>
      </c>
      <c r="J610" s="154" t="s">
        <v>187</v>
      </c>
      <c r="K610" s="175"/>
      <c r="L610" s="154"/>
      <c r="M610" s="154"/>
      <c r="N610" s="149"/>
      <c r="O610" s="129"/>
      <c r="P610" s="129"/>
      <c r="Q610" s="129"/>
      <c r="R610" s="129"/>
    </row>
    <row r="611" spans="2:18" x14ac:dyDescent="0.2">
      <c r="B611" s="135"/>
      <c r="C611" s="136" t="s">
        <v>1355</v>
      </c>
      <c r="D611" s="139" t="s">
        <v>827</v>
      </c>
      <c r="E611" s="139" t="s">
        <v>149</v>
      </c>
      <c r="F611" s="176">
        <v>5</v>
      </c>
      <c r="G611" s="246">
        <v>4</v>
      </c>
      <c r="H611" s="248" t="s">
        <v>1115</v>
      </c>
      <c r="I611" s="154" t="s">
        <v>565</v>
      </c>
      <c r="J611" s="154" t="s">
        <v>187</v>
      </c>
      <c r="K611" s="175"/>
      <c r="L611" s="154"/>
      <c r="M611" s="154"/>
      <c r="N611" s="149"/>
      <c r="O611" s="129"/>
      <c r="P611" s="129"/>
      <c r="Q611" s="129"/>
      <c r="R611" s="129"/>
    </row>
    <row r="612" spans="2:18" x14ac:dyDescent="0.2">
      <c r="B612" s="135"/>
      <c r="C612" s="136" t="s">
        <v>1355</v>
      </c>
      <c r="D612" s="139" t="s">
        <v>827</v>
      </c>
      <c r="E612" s="139" t="s">
        <v>149</v>
      </c>
      <c r="F612" s="176">
        <v>5</v>
      </c>
      <c r="G612" s="246">
        <v>5</v>
      </c>
      <c r="H612" s="248" t="s">
        <v>1340</v>
      </c>
      <c r="I612" s="154" t="s">
        <v>566</v>
      </c>
      <c r="J612" s="154" t="s">
        <v>187</v>
      </c>
      <c r="K612" s="175"/>
      <c r="L612" s="154"/>
      <c r="M612" s="154"/>
      <c r="N612" s="149"/>
      <c r="O612" s="129"/>
      <c r="P612" s="129"/>
      <c r="Q612" s="129"/>
      <c r="R612" s="129"/>
    </row>
    <row r="613" spans="2:18" x14ac:dyDescent="0.2">
      <c r="B613" s="135"/>
      <c r="C613" s="136" t="s">
        <v>1355</v>
      </c>
      <c r="D613" s="139" t="s">
        <v>827</v>
      </c>
      <c r="E613" s="139" t="s">
        <v>149</v>
      </c>
      <c r="F613" s="176">
        <v>5</v>
      </c>
      <c r="G613" s="246">
        <v>6</v>
      </c>
      <c r="H613" s="248" t="s">
        <v>1232</v>
      </c>
      <c r="I613" s="154" t="s">
        <v>1233</v>
      </c>
      <c r="J613" s="154" t="s">
        <v>350</v>
      </c>
      <c r="K613" s="175" t="s">
        <v>1351</v>
      </c>
      <c r="L613" s="154"/>
      <c r="M613" s="154"/>
      <c r="N613" s="149"/>
      <c r="O613" s="129"/>
      <c r="P613" s="129"/>
      <c r="Q613" s="129"/>
      <c r="R613" s="129"/>
    </row>
    <row r="614" spans="2:18" x14ac:dyDescent="0.2">
      <c r="B614" s="135">
        <v>3</v>
      </c>
      <c r="C614" s="136" t="s">
        <v>19</v>
      </c>
      <c r="D614" s="139" t="s">
        <v>827</v>
      </c>
      <c r="E614" s="139" t="s">
        <v>149</v>
      </c>
      <c r="F614" s="176">
        <v>5</v>
      </c>
      <c r="G614" s="246">
        <v>1</v>
      </c>
      <c r="H614" s="248" t="s">
        <v>972</v>
      </c>
      <c r="I614" s="154" t="s">
        <v>567</v>
      </c>
      <c r="J614" s="154" t="s">
        <v>350</v>
      </c>
      <c r="K614" s="175"/>
      <c r="L614" s="154">
        <v>6</v>
      </c>
      <c r="M614" s="154">
        <v>6</v>
      </c>
      <c r="N614" s="128">
        <f t="shared" si="25"/>
        <v>0</v>
      </c>
      <c r="O614" s="129"/>
      <c r="P614" s="129"/>
      <c r="Q614" s="129"/>
      <c r="R614" s="129"/>
    </row>
    <row r="615" spans="2:18" x14ac:dyDescent="0.2">
      <c r="B615" s="135"/>
      <c r="C615" s="136" t="s">
        <v>19</v>
      </c>
      <c r="D615" s="139" t="s">
        <v>827</v>
      </c>
      <c r="E615" s="139" t="s">
        <v>149</v>
      </c>
      <c r="F615" s="176">
        <v>5</v>
      </c>
      <c r="G615" s="246">
        <v>2</v>
      </c>
      <c r="H615" s="248" t="s">
        <v>1117</v>
      </c>
      <c r="I615" s="154" t="s">
        <v>798</v>
      </c>
      <c r="J615" s="154" t="s">
        <v>341</v>
      </c>
      <c r="K615" s="175"/>
      <c r="L615" s="154"/>
      <c r="M615" s="154"/>
      <c r="N615" s="149"/>
      <c r="O615" s="129"/>
      <c r="P615" s="129"/>
      <c r="Q615" s="129"/>
      <c r="R615" s="129"/>
    </row>
    <row r="616" spans="2:18" x14ac:dyDescent="0.2">
      <c r="B616" s="135"/>
      <c r="C616" s="136" t="s">
        <v>19</v>
      </c>
      <c r="D616" s="139" t="s">
        <v>827</v>
      </c>
      <c r="E616" s="139" t="s">
        <v>149</v>
      </c>
      <c r="F616" s="176">
        <v>5</v>
      </c>
      <c r="G616" s="246">
        <v>3</v>
      </c>
      <c r="H616" s="248" t="s">
        <v>1118</v>
      </c>
      <c r="I616" s="154" t="s">
        <v>568</v>
      </c>
      <c r="J616" s="154" t="s">
        <v>341</v>
      </c>
      <c r="K616" s="175"/>
      <c r="L616" s="154"/>
      <c r="M616" s="154"/>
      <c r="N616" s="149"/>
      <c r="O616" s="129"/>
      <c r="P616" s="129"/>
      <c r="Q616" s="129"/>
      <c r="R616" s="129"/>
    </row>
    <row r="617" spans="2:18" x14ac:dyDescent="0.2">
      <c r="B617" s="135"/>
      <c r="C617" s="136" t="s">
        <v>19</v>
      </c>
      <c r="D617" s="139" t="s">
        <v>827</v>
      </c>
      <c r="E617" s="139" t="s">
        <v>149</v>
      </c>
      <c r="F617" s="176">
        <v>5</v>
      </c>
      <c r="G617" s="246">
        <v>4</v>
      </c>
      <c r="H617" s="248" t="s">
        <v>1120</v>
      </c>
      <c r="I617" s="154" t="s">
        <v>569</v>
      </c>
      <c r="J617" s="154" t="s">
        <v>368</v>
      </c>
      <c r="K617" s="175"/>
      <c r="L617" s="154"/>
      <c r="M617" s="154"/>
      <c r="N617" s="149"/>
      <c r="O617" s="129"/>
      <c r="P617" s="129"/>
      <c r="Q617" s="129"/>
      <c r="R617" s="129"/>
    </row>
    <row r="618" spans="2:18" x14ac:dyDescent="0.2">
      <c r="B618" s="135"/>
      <c r="C618" s="136" t="s">
        <v>19</v>
      </c>
      <c r="D618" s="139" t="s">
        <v>827</v>
      </c>
      <c r="E618" s="139" t="s">
        <v>149</v>
      </c>
      <c r="F618" s="176">
        <v>5</v>
      </c>
      <c r="G618" s="246">
        <v>5</v>
      </c>
      <c r="H618" s="248" t="s">
        <v>1119</v>
      </c>
      <c r="I618" s="154" t="s">
        <v>570</v>
      </c>
      <c r="J618" s="154" t="s">
        <v>368</v>
      </c>
      <c r="K618" s="175"/>
      <c r="L618" s="154"/>
      <c r="M618" s="154"/>
      <c r="N618" s="149"/>
      <c r="O618" s="129"/>
      <c r="P618" s="129"/>
      <c r="Q618" s="129"/>
      <c r="R618" s="129"/>
    </row>
    <row r="619" spans="2:18" x14ac:dyDescent="0.2">
      <c r="B619" s="135"/>
      <c r="C619" s="136" t="s">
        <v>19</v>
      </c>
      <c r="D619" s="139" t="s">
        <v>827</v>
      </c>
      <c r="E619" s="139" t="s">
        <v>149</v>
      </c>
      <c r="F619" s="176">
        <v>5</v>
      </c>
      <c r="G619" s="246">
        <v>6</v>
      </c>
      <c r="H619" s="248" t="s">
        <v>1341</v>
      </c>
      <c r="I619" s="154" t="s">
        <v>571</v>
      </c>
      <c r="J619" s="154" t="s">
        <v>187</v>
      </c>
      <c r="K619" s="175"/>
      <c r="L619" s="154"/>
      <c r="M619" s="154"/>
      <c r="N619" s="149"/>
      <c r="O619" s="129"/>
      <c r="P619" s="129"/>
      <c r="Q619" s="129"/>
      <c r="R619" s="129"/>
    </row>
    <row r="620" spans="2:18" x14ac:dyDescent="0.2">
      <c r="B620" s="130"/>
      <c r="C620" s="131" t="s">
        <v>81</v>
      </c>
      <c r="D620" s="131" t="s">
        <v>827</v>
      </c>
      <c r="E620" s="131" t="s">
        <v>150</v>
      </c>
      <c r="F620" s="133">
        <v>8</v>
      </c>
      <c r="G620" s="244">
        <v>1</v>
      </c>
      <c r="H620" s="245" t="s">
        <v>318</v>
      </c>
      <c r="I620" s="153" t="s">
        <v>319</v>
      </c>
      <c r="J620" s="153" t="s">
        <v>184</v>
      </c>
      <c r="K620" s="132"/>
      <c r="L620" s="133">
        <v>1</v>
      </c>
      <c r="M620" s="133">
        <v>1</v>
      </c>
      <c r="N620" s="128">
        <f t="shared" si="25"/>
        <v>0</v>
      </c>
      <c r="O620" s="129"/>
      <c r="P620" s="129"/>
      <c r="Q620" s="129"/>
    </row>
    <row r="621" spans="2:18" x14ac:dyDescent="0.2">
      <c r="B621" s="135">
        <v>1</v>
      </c>
      <c r="C621" s="136" t="s">
        <v>18</v>
      </c>
      <c r="D621" s="139" t="s">
        <v>827</v>
      </c>
      <c r="E621" s="139" t="s">
        <v>150</v>
      </c>
      <c r="F621" s="176">
        <v>5</v>
      </c>
      <c r="G621" s="246">
        <v>1</v>
      </c>
      <c r="H621" s="248" t="s">
        <v>1110</v>
      </c>
      <c r="I621" s="154" t="s">
        <v>558</v>
      </c>
      <c r="J621" s="154" t="s">
        <v>341</v>
      </c>
      <c r="K621" s="175"/>
      <c r="L621" s="154">
        <v>1</v>
      </c>
      <c r="M621" s="154">
        <v>2</v>
      </c>
      <c r="N621" s="128">
        <f t="shared" si="25"/>
        <v>-1</v>
      </c>
      <c r="O621" s="129"/>
      <c r="P621" s="129"/>
      <c r="Q621" s="129"/>
      <c r="R621" s="129"/>
    </row>
    <row r="622" spans="2:18" x14ac:dyDescent="0.2">
      <c r="B622" s="146"/>
      <c r="C622" s="208" t="s">
        <v>90</v>
      </c>
      <c r="D622" s="209"/>
      <c r="E622" s="209"/>
      <c r="F622" s="209"/>
      <c r="G622" s="240"/>
      <c r="H622" s="241"/>
      <c r="I622" s="210"/>
      <c r="J622" s="210"/>
      <c r="K622" s="210"/>
      <c r="L622" s="210"/>
      <c r="M622" s="210"/>
      <c r="N622" s="210"/>
      <c r="O622" s="129"/>
      <c r="P622" s="129"/>
      <c r="Q622" s="129"/>
      <c r="R622" s="129"/>
    </row>
    <row r="623" spans="2:18" x14ac:dyDescent="0.2">
      <c r="B623" s="124"/>
      <c r="C623" s="125" t="s">
        <v>65</v>
      </c>
      <c r="D623" s="125" t="s">
        <v>827</v>
      </c>
      <c r="E623" s="125"/>
      <c r="F623" s="127">
        <v>11</v>
      </c>
      <c r="G623" s="242">
        <v>1</v>
      </c>
      <c r="H623" s="249" t="s">
        <v>320</v>
      </c>
      <c r="I623" s="152" t="s">
        <v>321</v>
      </c>
      <c r="J623" s="152" t="s">
        <v>181</v>
      </c>
      <c r="K623" s="126"/>
      <c r="L623" s="127">
        <v>1</v>
      </c>
      <c r="M623" s="127">
        <v>1</v>
      </c>
      <c r="N623" s="128">
        <f>L623-M623</f>
        <v>0</v>
      </c>
      <c r="O623" s="129"/>
      <c r="P623" s="129"/>
      <c r="Q623" s="129"/>
      <c r="R623" s="129"/>
    </row>
    <row r="624" spans="2:18" x14ac:dyDescent="0.2">
      <c r="B624" s="130"/>
      <c r="C624" s="131" t="s">
        <v>66</v>
      </c>
      <c r="D624" s="131" t="s">
        <v>827</v>
      </c>
      <c r="E624" s="131" t="s">
        <v>151</v>
      </c>
      <c r="F624" s="133">
        <v>8</v>
      </c>
      <c r="G624" s="244">
        <v>1</v>
      </c>
      <c r="H624" s="245" t="s">
        <v>322</v>
      </c>
      <c r="I624" s="153" t="s">
        <v>323</v>
      </c>
      <c r="J624" s="153" t="s">
        <v>190</v>
      </c>
      <c r="K624" s="132"/>
      <c r="L624" s="133">
        <v>1</v>
      </c>
      <c r="M624" s="133">
        <v>1</v>
      </c>
      <c r="N624" s="128">
        <f t="shared" ref="N624:N648" si="26">L624-M624</f>
        <v>0</v>
      </c>
      <c r="O624" s="129"/>
      <c r="P624" s="129"/>
      <c r="Q624" s="129"/>
      <c r="R624" s="129"/>
    </row>
    <row r="625" spans="2:18" x14ac:dyDescent="0.2">
      <c r="B625" s="135">
        <v>1</v>
      </c>
      <c r="C625" s="136" t="s">
        <v>96</v>
      </c>
      <c r="D625" s="139" t="s">
        <v>827</v>
      </c>
      <c r="E625" s="139" t="s">
        <v>151</v>
      </c>
      <c r="F625" s="176">
        <v>5</v>
      </c>
      <c r="G625" s="246">
        <v>1</v>
      </c>
      <c r="H625" s="248" t="s">
        <v>1141</v>
      </c>
      <c r="I625" s="154" t="s">
        <v>382</v>
      </c>
      <c r="J625" s="154" t="s">
        <v>187</v>
      </c>
      <c r="K625" s="136"/>
      <c r="L625" s="154">
        <v>2</v>
      </c>
      <c r="M625" s="154">
        <v>2</v>
      </c>
      <c r="N625" s="128">
        <f t="shared" si="26"/>
        <v>0</v>
      </c>
      <c r="O625" s="129"/>
      <c r="P625" s="129"/>
      <c r="Q625" s="129"/>
      <c r="R625" s="129"/>
    </row>
    <row r="626" spans="2:18" x14ac:dyDescent="0.2">
      <c r="B626" s="135"/>
      <c r="C626" s="136" t="s">
        <v>96</v>
      </c>
      <c r="D626" s="139" t="s">
        <v>827</v>
      </c>
      <c r="E626" s="139" t="s">
        <v>151</v>
      </c>
      <c r="F626" s="176">
        <v>5</v>
      </c>
      <c r="G626" s="246">
        <v>2</v>
      </c>
      <c r="H626" s="248" t="s">
        <v>1342</v>
      </c>
      <c r="I626" s="154" t="s">
        <v>799</v>
      </c>
      <c r="J626" s="154" t="s">
        <v>190</v>
      </c>
      <c r="K626" s="136"/>
      <c r="L626" s="154"/>
      <c r="M626" s="154"/>
      <c r="N626" s="149"/>
      <c r="O626" s="129"/>
      <c r="P626" s="129"/>
      <c r="Q626" s="129"/>
    </row>
    <row r="627" spans="2:18" x14ac:dyDescent="0.2">
      <c r="B627" s="135">
        <v>2</v>
      </c>
      <c r="C627" s="138" t="s">
        <v>14</v>
      </c>
      <c r="D627" s="139" t="s">
        <v>827</v>
      </c>
      <c r="E627" s="139" t="s">
        <v>151</v>
      </c>
      <c r="F627" s="177">
        <v>3</v>
      </c>
      <c r="G627" s="257">
        <v>1</v>
      </c>
      <c r="H627" s="248" t="s">
        <v>1148</v>
      </c>
      <c r="I627" s="155" t="s">
        <v>384</v>
      </c>
      <c r="J627" s="155" t="s">
        <v>368</v>
      </c>
      <c r="K627" s="138"/>
      <c r="L627" s="155">
        <v>2</v>
      </c>
      <c r="M627" s="155">
        <v>2</v>
      </c>
      <c r="N627" s="128">
        <f t="shared" si="26"/>
        <v>0</v>
      </c>
      <c r="O627" s="129"/>
      <c r="P627" s="129"/>
      <c r="Q627" s="129"/>
    </row>
    <row r="628" spans="2:18" x14ac:dyDescent="0.2">
      <c r="B628" s="135"/>
      <c r="C628" s="138" t="s">
        <v>14</v>
      </c>
      <c r="D628" s="139" t="s">
        <v>827</v>
      </c>
      <c r="E628" s="139" t="s">
        <v>151</v>
      </c>
      <c r="F628" s="177">
        <v>3</v>
      </c>
      <c r="G628" s="257">
        <v>2</v>
      </c>
      <c r="H628" s="248" t="s">
        <v>1137</v>
      </c>
      <c r="I628" s="155" t="s">
        <v>383</v>
      </c>
      <c r="J628" s="155" t="s">
        <v>341</v>
      </c>
      <c r="K628" s="138"/>
      <c r="L628" s="155"/>
      <c r="M628" s="188"/>
      <c r="N628" s="149"/>
      <c r="O628" s="129"/>
      <c r="P628" s="129"/>
      <c r="Q628" s="129"/>
    </row>
    <row r="629" spans="2:18" x14ac:dyDescent="0.2">
      <c r="B629" s="135">
        <v>3</v>
      </c>
      <c r="C629" s="138" t="s">
        <v>24</v>
      </c>
      <c r="D629" s="139" t="s">
        <v>827</v>
      </c>
      <c r="E629" s="139" t="s">
        <v>151</v>
      </c>
      <c r="F629" s="177">
        <v>5</v>
      </c>
      <c r="G629" s="257">
        <v>1</v>
      </c>
      <c r="H629" s="248" t="s">
        <v>1140</v>
      </c>
      <c r="I629" s="155" t="s">
        <v>385</v>
      </c>
      <c r="J629" s="155" t="s">
        <v>187</v>
      </c>
      <c r="K629" s="138"/>
      <c r="L629" s="155">
        <v>1</v>
      </c>
      <c r="M629" s="155">
        <v>2</v>
      </c>
      <c r="N629" s="128">
        <f t="shared" si="26"/>
        <v>-1</v>
      </c>
      <c r="O629" s="129"/>
      <c r="P629" s="129"/>
      <c r="Q629" s="129"/>
    </row>
    <row r="630" spans="2:18" x14ac:dyDescent="0.2">
      <c r="B630" s="135">
        <v>4</v>
      </c>
      <c r="C630" s="138" t="s">
        <v>0</v>
      </c>
      <c r="D630" s="139" t="s">
        <v>827</v>
      </c>
      <c r="E630" s="139" t="s">
        <v>151</v>
      </c>
      <c r="F630" s="177">
        <v>5</v>
      </c>
      <c r="G630" s="257">
        <v>1</v>
      </c>
      <c r="H630" s="248" t="s">
        <v>1146</v>
      </c>
      <c r="I630" s="155" t="s">
        <v>386</v>
      </c>
      <c r="J630" s="155" t="s">
        <v>368</v>
      </c>
      <c r="K630" s="138"/>
      <c r="L630" s="155">
        <v>4</v>
      </c>
      <c r="M630" s="155">
        <v>4</v>
      </c>
      <c r="N630" s="128">
        <f t="shared" si="26"/>
        <v>0</v>
      </c>
      <c r="O630" s="129"/>
      <c r="P630" s="129"/>
      <c r="Q630" s="129"/>
    </row>
    <row r="631" spans="2:18" x14ac:dyDescent="0.2">
      <c r="B631" s="135"/>
      <c r="C631" s="138" t="s">
        <v>0</v>
      </c>
      <c r="D631" s="139" t="s">
        <v>827</v>
      </c>
      <c r="E631" s="139" t="s">
        <v>151</v>
      </c>
      <c r="F631" s="177">
        <v>5</v>
      </c>
      <c r="G631" s="257">
        <v>2</v>
      </c>
      <c r="H631" s="248" t="s">
        <v>1144</v>
      </c>
      <c r="I631" s="155" t="s">
        <v>387</v>
      </c>
      <c r="J631" s="155" t="s">
        <v>368</v>
      </c>
      <c r="K631" s="138"/>
      <c r="L631" s="155"/>
      <c r="M631" s="188"/>
      <c r="N631" s="149"/>
      <c r="O631" s="129"/>
      <c r="P631" s="129"/>
      <c r="Q631" s="129"/>
    </row>
    <row r="632" spans="2:18" x14ac:dyDescent="0.2">
      <c r="B632" s="135"/>
      <c r="C632" s="138" t="s">
        <v>0</v>
      </c>
      <c r="D632" s="139" t="s">
        <v>827</v>
      </c>
      <c r="E632" s="139" t="s">
        <v>151</v>
      </c>
      <c r="F632" s="177">
        <v>5</v>
      </c>
      <c r="G632" s="257">
        <v>3</v>
      </c>
      <c r="H632" s="248" t="s">
        <v>1147</v>
      </c>
      <c r="I632" s="155" t="s">
        <v>388</v>
      </c>
      <c r="J632" s="155" t="s">
        <v>368</v>
      </c>
      <c r="K632" s="138"/>
      <c r="L632" s="155"/>
      <c r="M632" s="188"/>
      <c r="N632" s="149"/>
      <c r="O632" s="129"/>
      <c r="P632" s="129"/>
      <c r="Q632" s="129"/>
    </row>
    <row r="633" spans="2:18" x14ac:dyDescent="0.2">
      <c r="B633" s="135"/>
      <c r="C633" s="138" t="s">
        <v>0</v>
      </c>
      <c r="D633" s="139" t="s">
        <v>827</v>
      </c>
      <c r="E633" s="139" t="s">
        <v>151</v>
      </c>
      <c r="F633" s="177">
        <v>5</v>
      </c>
      <c r="G633" s="257">
        <v>4</v>
      </c>
      <c r="H633" s="248" t="s">
        <v>1143</v>
      </c>
      <c r="I633" s="155" t="s">
        <v>389</v>
      </c>
      <c r="J633" s="155" t="s">
        <v>341</v>
      </c>
      <c r="K633" s="138"/>
      <c r="L633" s="155"/>
      <c r="M633" s="188"/>
      <c r="N633" s="149"/>
      <c r="O633" s="129"/>
      <c r="P633" s="129"/>
      <c r="Q633" s="129"/>
    </row>
    <row r="634" spans="2:18" x14ac:dyDescent="0.2">
      <c r="B634" s="135">
        <v>5</v>
      </c>
      <c r="C634" s="143" t="s">
        <v>838</v>
      </c>
      <c r="D634" s="139" t="s">
        <v>827</v>
      </c>
      <c r="E634" s="139" t="s">
        <v>151</v>
      </c>
      <c r="F634" s="177">
        <v>5</v>
      </c>
      <c r="G634" s="257">
        <v>1</v>
      </c>
      <c r="H634" s="248" t="s">
        <v>1343</v>
      </c>
      <c r="I634" s="155" t="s">
        <v>390</v>
      </c>
      <c r="J634" s="155" t="s">
        <v>190</v>
      </c>
      <c r="K634" s="138"/>
      <c r="L634" s="155">
        <v>1</v>
      </c>
      <c r="M634" s="188">
        <v>2</v>
      </c>
      <c r="N634" s="128">
        <f t="shared" si="26"/>
        <v>-1</v>
      </c>
      <c r="O634" s="129"/>
      <c r="P634" s="129"/>
      <c r="Q634" s="129"/>
    </row>
    <row r="635" spans="2:18" x14ac:dyDescent="0.2">
      <c r="B635" s="135">
        <v>6</v>
      </c>
      <c r="C635" s="138" t="s">
        <v>2</v>
      </c>
      <c r="D635" s="139" t="s">
        <v>827</v>
      </c>
      <c r="E635" s="139" t="s">
        <v>151</v>
      </c>
      <c r="F635" s="177">
        <v>6</v>
      </c>
      <c r="G635" s="257">
        <v>1</v>
      </c>
      <c r="H635" s="248" t="s">
        <v>1344</v>
      </c>
      <c r="I635" s="155" t="s">
        <v>391</v>
      </c>
      <c r="J635" s="155" t="s">
        <v>368</v>
      </c>
      <c r="K635" s="138"/>
      <c r="L635" s="155">
        <v>2</v>
      </c>
      <c r="M635" s="188">
        <v>2</v>
      </c>
      <c r="N635" s="128">
        <f t="shared" si="26"/>
        <v>0</v>
      </c>
      <c r="O635" s="129"/>
      <c r="P635" s="129"/>
      <c r="Q635" s="129"/>
    </row>
    <row r="636" spans="2:18" x14ac:dyDescent="0.2">
      <c r="B636" s="135"/>
      <c r="C636" s="138" t="s">
        <v>2</v>
      </c>
      <c r="D636" s="139" t="s">
        <v>827</v>
      </c>
      <c r="E636" s="139" t="s">
        <v>151</v>
      </c>
      <c r="F636" s="177">
        <v>6</v>
      </c>
      <c r="G636" s="257">
        <v>2</v>
      </c>
      <c r="H636" s="248" t="s">
        <v>1139</v>
      </c>
      <c r="I636" s="155" t="s">
        <v>392</v>
      </c>
      <c r="J636" s="155" t="s">
        <v>184</v>
      </c>
      <c r="K636" s="138"/>
      <c r="L636" s="188"/>
      <c r="M636" s="188"/>
      <c r="N636" s="149"/>
      <c r="O636" s="129"/>
      <c r="P636" s="129"/>
      <c r="Q636" s="129"/>
    </row>
    <row r="637" spans="2:18" x14ac:dyDescent="0.2">
      <c r="B637" s="135">
        <v>7</v>
      </c>
      <c r="C637" s="143" t="s">
        <v>839</v>
      </c>
      <c r="D637" s="139" t="s">
        <v>827</v>
      </c>
      <c r="E637" s="139" t="s">
        <v>151</v>
      </c>
      <c r="F637" s="177">
        <v>5</v>
      </c>
      <c r="G637" s="257">
        <v>1</v>
      </c>
      <c r="H637" s="248" t="s">
        <v>1142</v>
      </c>
      <c r="I637" s="155" t="s">
        <v>395</v>
      </c>
      <c r="J637" s="155" t="s">
        <v>350</v>
      </c>
      <c r="K637" s="138"/>
      <c r="L637" s="155">
        <v>2</v>
      </c>
      <c r="M637" s="155">
        <v>2</v>
      </c>
      <c r="N637" s="128">
        <f t="shared" si="26"/>
        <v>0</v>
      </c>
      <c r="O637" s="129"/>
      <c r="P637" s="129"/>
      <c r="Q637" s="129"/>
    </row>
    <row r="638" spans="2:18" x14ac:dyDescent="0.2">
      <c r="B638" s="135"/>
      <c r="C638" s="143" t="s">
        <v>839</v>
      </c>
      <c r="D638" s="139" t="s">
        <v>827</v>
      </c>
      <c r="E638" s="139" t="s">
        <v>151</v>
      </c>
      <c r="F638" s="177">
        <v>5</v>
      </c>
      <c r="G638" s="257">
        <v>2</v>
      </c>
      <c r="H638" s="248" t="s">
        <v>1138</v>
      </c>
      <c r="I638" s="155" t="s">
        <v>396</v>
      </c>
      <c r="J638" s="155" t="s">
        <v>368</v>
      </c>
      <c r="K638" s="138"/>
      <c r="L638" s="188"/>
      <c r="M638" s="188"/>
      <c r="N638" s="149"/>
      <c r="O638" s="129"/>
      <c r="P638" s="129"/>
      <c r="Q638" s="129"/>
    </row>
    <row r="639" spans="2:18" x14ac:dyDescent="0.2">
      <c r="B639" s="135">
        <v>8</v>
      </c>
      <c r="C639" s="138" t="s">
        <v>4</v>
      </c>
      <c r="D639" s="139" t="s">
        <v>827</v>
      </c>
      <c r="E639" s="139" t="s">
        <v>151</v>
      </c>
      <c r="F639" s="177">
        <v>3</v>
      </c>
      <c r="G639" s="257">
        <v>1</v>
      </c>
      <c r="H639" s="248" t="s">
        <v>1046</v>
      </c>
      <c r="I639" s="155" t="s">
        <v>393</v>
      </c>
      <c r="J639" s="155" t="s">
        <v>343</v>
      </c>
      <c r="K639" s="138"/>
      <c r="L639" s="155">
        <v>1</v>
      </c>
      <c r="M639" s="155">
        <v>6</v>
      </c>
      <c r="N639" s="128">
        <f t="shared" si="26"/>
        <v>-5</v>
      </c>
      <c r="O639" s="129"/>
      <c r="P639" s="129"/>
      <c r="Q639" s="129"/>
    </row>
    <row r="640" spans="2:18" x14ac:dyDescent="0.2">
      <c r="B640" s="135">
        <v>9</v>
      </c>
      <c r="C640" s="138" t="s">
        <v>3</v>
      </c>
      <c r="D640" s="139" t="s">
        <v>827</v>
      </c>
      <c r="E640" s="139" t="s">
        <v>151</v>
      </c>
      <c r="F640" s="177">
        <v>5</v>
      </c>
      <c r="G640" s="257">
        <v>1</v>
      </c>
      <c r="H640" s="248" t="s">
        <v>1145</v>
      </c>
      <c r="I640" s="155" t="s">
        <v>394</v>
      </c>
      <c r="J640" s="155" t="s">
        <v>368</v>
      </c>
      <c r="K640" s="138"/>
      <c r="L640" s="155">
        <v>1</v>
      </c>
      <c r="M640" s="155">
        <v>1</v>
      </c>
      <c r="N640" s="128">
        <f t="shared" si="26"/>
        <v>0</v>
      </c>
      <c r="O640" s="129"/>
      <c r="P640" s="129"/>
      <c r="Q640" s="129"/>
      <c r="R640" s="129"/>
    </row>
    <row r="641" spans="2:18" x14ac:dyDescent="0.2">
      <c r="B641" s="135">
        <v>10</v>
      </c>
      <c r="C641" s="143" t="s">
        <v>1378</v>
      </c>
      <c r="D641" s="139" t="s">
        <v>827</v>
      </c>
      <c r="E641" s="139" t="s">
        <v>151</v>
      </c>
      <c r="F641" s="177">
        <v>6</v>
      </c>
      <c r="G641" s="257"/>
      <c r="H641" s="248"/>
      <c r="I641" s="155"/>
      <c r="J641" s="155"/>
      <c r="K641" s="138"/>
      <c r="L641" s="155">
        <v>0</v>
      </c>
      <c r="M641" s="155">
        <v>1</v>
      </c>
      <c r="N641" s="128">
        <f t="shared" si="26"/>
        <v>-1</v>
      </c>
      <c r="O641" s="129"/>
      <c r="P641" s="129"/>
      <c r="Q641" s="129"/>
      <c r="R641" s="129"/>
    </row>
    <row r="642" spans="2:18" x14ac:dyDescent="0.2">
      <c r="B642" s="130"/>
      <c r="C642" s="131" t="s">
        <v>857</v>
      </c>
      <c r="D642" s="131" t="s">
        <v>827</v>
      </c>
      <c r="E642" s="131" t="s">
        <v>152</v>
      </c>
      <c r="F642" s="133">
        <v>8</v>
      </c>
      <c r="G642" s="244">
        <v>1</v>
      </c>
      <c r="H642" s="245" t="s">
        <v>324</v>
      </c>
      <c r="I642" s="153" t="s">
        <v>325</v>
      </c>
      <c r="J642" s="153" t="s">
        <v>190</v>
      </c>
      <c r="K642" s="132"/>
      <c r="L642" s="133">
        <v>1</v>
      </c>
      <c r="M642" s="133">
        <v>1</v>
      </c>
      <c r="N642" s="128">
        <f t="shared" si="26"/>
        <v>0</v>
      </c>
      <c r="O642" s="129"/>
      <c r="P642" s="129"/>
      <c r="Q642" s="129"/>
      <c r="R642" s="129"/>
    </row>
    <row r="643" spans="2:18" x14ac:dyDescent="0.2">
      <c r="B643" s="135">
        <v>1</v>
      </c>
      <c r="C643" s="136" t="s">
        <v>832</v>
      </c>
      <c r="D643" s="139" t="s">
        <v>827</v>
      </c>
      <c r="E643" s="139" t="s">
        <v>152</v>
      </c>
      <c r="F643" s="176">
        <v>6</v>
      </c>
      <c r="G643" s="246">
        <v>1</v>
      </c>
      <c r="H643" s="248" t="s">
        <v>1135</v>
      </c>
      <c r="I643" s="154" t="s">
        <v>397</v>
      </c>
      <c r="J643" s="154" t="s">
        <v>187</v>
      </c>
      <c r="K643" s="136"/>
      <c r="L643" s="154">
        <v>1</v>
      </c>
      <c r="M643" s="154">
        <v>1</v>
      </c>
      <c r="N643" s="128">
        <f t="shared" si="26"/>
        <v>0</v>
      </c>
      <c r="O643" s="129"/>
      <c r="P643" s="129"/>
      <c r="Q643" s="129"/>
      <c r="R643" s="129"/>
    </row>
    <row r="644" spans="2:18" x14ac:dyDescent="0.2">
      <c r="B644" s="135">
        <v>2</v>
      </c>
      <c r="C644" s="136" t="s">
        <v>1355</v>
      </c>
      <c r="D644" s="139" t="s">
        <v>827</v>
      </c>
      <c r="E644" s="139" t="s">
        <v>152</v>
      </c>
      <c r="F644" s="176">
        <v>5</v>
      </c>
      <c r="G644" s="246">
        <v>1</v>
      </c>
      <c r="H644" s="248" t="s">
        <v>1230</v>
      </c>
      <c r="I644" s="154" t="s">
        <v>1231</v>
      </c>
      <c r="J644" s="154" t="s">
        <v>350</v>
      </c>
      <c r="K644" s="136" t="s">
        <v>1351</v>
      </c>
      <c r="L644" s="154">
        <v>3</v>
      </c>
      <c r="M644" s="154">
        <v>5</v>
      </c>
      <c r="N644" s="128">
        <f t="shared" si="26"/>
        <v>-2</v>
      </c>
      <c r="O644" s="129"/>
      <c r="P644" s="129"/>
      <c r="Q644" s="129"/>
    </row>
    <row r="645" spans="2:18" x14ac:dyDescent="0.2">
      <c r="B645" s="135"/>
      <c r="C645" s="136" t="s">
        <v>1355</v>
      </c>
      <c r="D645" s="139" t="s">
        <v>827</v>
      </c>
      <c r="E645" s="139" t="s">
        <v>152</v>
      </c>
      <c r="F645" s="176">
        <v>5</v>
      </c>
      <c r="G645" s="246">
        <v>2</v>
      </c>
      <c r="H645" s="248" t="s">
        <v>1364</v>
      </c>
      <c r="I645" s="154"/>
      <c r="J645" s="154"/>
      <c r="K645" s="136" t="s">
        <v>1349</v>
      </c>
      <c r="L645" s="154"/>
      <c r="M645" s="154"/>
      <c r="N645" s="149"/>
      <c r="O645" s="129"/>
      <c r="P645" s="129"/>
      <c r="Q645" s="129"/>
    </row>
    <row r="646" spans="2:18" x14ac:dyDescent="0.2">
      <c r="B646" s="135"/>
      <c r="C646" s="136" t="s">
        <v>1355</v>
      </c>
      <c r="D646" s="139" t="s">
        <v>827</v>
      </c>
      <c r="E646" s="139" t="s">
        <v>152</v>
      </c>
      <c r="F646" s="176">
        <v>5</v>
      </c>
      <c r="G646" s="246">
        <v>3</v>
      </c>
      <c r="H646" s="248" t="s">
        <v>1365</v>
      </c>
      <c r="I646" s="154"/>
      <c r="J646" s="154"/>
      <c r="K646" s="136" t="s">
        <v>1349</v>
      </c>
      <c r="L646" s="154"/>
      <c r="M646" s="154"/>
      <c r="N646" s="149"/>
      <c r="O646" s="129"/>
      <c r="P646" s="129"/>
      <c r="Q646" s="129"/>
    </row>
    <row r="647" spans="2:18" x14ac:dyDescent="0.2">
      <c r="B647" s="135">
        <v>3</v>
      </c>
      <c r="C647" s="136" t="s">
        <v>19</v>
      </c>
      <c r="D647" s="139" t="s">
        <v>827</v>
      </c>
      <c r="E647" s="139" t="s">
        <v>152</v>
      </c>
      <c r="F647" s="176">
        <v>5</v>
      </c>
      <c r="G647" s="246">
        <v>1</v>
      </c>
      <c r="H647" s="248" t="s">
        <v>909</v>
      </c>
      <c r="I647" s="154" t="s">
        <v>398</v>
      </c>
      <c r="J647" s="154" t="s">
        <v>187</v>
      </c>
      <c r="K647" s="136"/>
      <c r="L647" s="154">
        <v>1</v>
      </c>
      <c r="M647" s="154">
        <v>3</v>
      </c>
      <c r="N647" s="128">
        <f t="shared" si="26"/>
        <v>-2</v>
      </c>
      <c r="O647" s="129"/>
      <c r="P647" s="129"/>
      <c r="Q647" s="129"/>
    </row>
    <row r="648" spans="2:18" x14ac:dyDescent="0.2">
      <c r="B648" s="135">
        <v>4</v>
      </c>
      <c r="C648" s="138" t="s">
        <v>18</v>
      </c>
      <c r="D648" s="139" t="s">
        <v>827</v>
      </c>
      <c r="E648" s="139" t="s">
        <v>152</v>
      </c>
      <c r="F648" s="177">
        <v>5</v>
      </c>
      <c r="G648" s="257">
        <v>1</v>
      </c>
      <c r="H648" s="248" t="s">
        <v>1136</v>
      </c>
      <c r="I648" s="155" t="s">
        <v>399</v>
      </c>
      <c r="J648" s="155" t="s">
        <v>187</v>
      </c>
      <c r="K648" s="138"/>
      <c r="L648" s="155">
        <v>1</v>
      </c>
      <c r="M648" s="155">
        <v>2</v>
      </c>
      <c r="N648" s="128">
        <f t="shared" si="26"/>
        <v>-1</v>
      </c>
      <c r="O648" s="129"/>
      <c r="P648" s="129"/>
      <c r="Q648" s="129"/>
    </row>
    <row r="649" spans="2:18" x14ac:dyDescent="0.2">
      <c r="B649" s="223"/>
      <c r="C649" s="228" t="s">
        <v>855</v>
      </c>
      <c r="D649" s="225"/>
      <c r="E649" s="225"/>
      <c r="F649" s="226"/>
      <c r="G649" s="226"/>
      <c r="H649" s="224"/>
      <c r="I649" s="227"/>
      <c r="J649" s="227"/>
      <c r="K649" s="262"/>
      <c r="L649" s="229">
        <f>SUM(L8:L648)</f>
        <v>559</v>
      </c>
      <c r="M649" s="229">
        <f>SUM(M8:M648)</f>
        <v>943</v>
      </c>
      <c r="N649" s="229">
        <f>SUM(N8:N648)</f>
        <v>-384</v>
      </c>
      <c r="O649" s="129"/>
    </row>
    <row r="650" spans="2:18" s="151" customFormat="1" x14ac:dyDescent="0.2">
      <c r="B650" s="204"/>
      <c r="C650" s="205"/>
      <c r="D650" s="141"/>
      <c r="E650" s="141"/>
      <c r="F650" s="206"/>
      <c r="G650" s="206"/>
      <c r="H650" s="205"/>
      <c r="I650" s="206"/>
      <c r="J650" s="206"/>
      <c r="K650" s="150"/>
      <c r="L650" s="206"/>
      <c r="M650" s="206"/>
      <c r="N650" s="207"/>
    </row>
    <row r="651" spans="2:18" s="151" customFormat="1" x14ac:dyDescent="0.2">
      <c r="B651" s="204"/>
      <c r="C651" s="205"/>
      <c r="D651" s="141"/>
      <c r="E651" s="141"/>
      <c r="F651" s="206"/>
      <c r="G651" s="206"/>
      <c r="H651" s="205"/>
      <c r="I651" s="206"/>
      <c r="J651" s="206"/>
      <c r="K651" s="150"/>
      <c r="L651" s="206"/>
      <c r="M651" s="206"/>
      <c r="N651" s="207"/>
    </row>
    <row r="652" spans="2:18" x14ac:dyDescent="0.2">
      <c r="B652" s="120" t="s">
        <v>142</v>
      </c>
      <c r="E652" s="275"/>
      <c r="F652" s="150"/>
      <c r="G652" s="150"/>
      <c r="H652" s="151"/>
      <c r="I652" s="276" t="s">
        <v>1366</v>
      </c>
    </row>
    <row r="653" spans="2:18" x14ac:dyDescent="0.2">
      <c r="B653" s="140" t="s">
        <v>125</v>
      </c>
      <c r="C653" s="141" t="s">
        <v>143</v>
      </c>
      <c r="D653" s="141"/>
      <c r="E653" s="141"/>
      <c r="F653" s="141"/>
      <c r="G653" s="141"/>
      <c r="H653" s="151"/>
      <c r="I653" s="276" t="s">
        <v>1367</v>
      </c>
    </row>
    <row r="654" spans="2:18" x14ac:dyDescent="0.2">
      <c r="B654" s="140" t="s">
        <v>10</v>
      </c>
      <c r="C654" s="141" t="s">
        <v>144</v>
      </c>
      <c r="D654" s="141"/>
      <c r="E654" s="141"/>
      <c r="F654" s="141"/>
      <c r="G654" s="141"/>
      <c r="H654" s="151"/>
      <c r="I654" s="276" t="s">
        <v>1368</v>
      </c>
    </row>
    <row r="655" spans="2:18" x14ac:dyDescent="0.2">
      <c r="B655" s="140" t="s">
        <v>126</v>
      </c>
      <c r="C655" s="141" t="s">
        <v>145</v>
      </c>
      <c r="D655" s="141"/>
      <c r="E655" s="141"/>
      <c r="F655" s="141"/>
      <c r="G655" s="141"/>
      <c r="H655" s="151"/>
      <c r="I655" s="276"/>
    </row>
    <row r="656" spans="2:18" x14ac:dyDescent="0.2">
      <c r="B656" s="142" t="s">
        <v>127</v>
      </c>
      <c r="C656" s="141" t="s">
        <v>146</v>
      </c>
      <c r="D656" s="141"/>
      <c r="E656" s="141"/>
      <c r="F656" s="141"/>
      <c r="G656" s="141"/>
      <c r="I656" s="276"/>
    </row>
    <row r="657" spans="9:18" x14ac:dyDescent="0.2">
      <c r="I657" s="276"/>
      <c r="O657" s="129"/>
      <c r="P657" s="129"/>
      <c r="Q657" s="129"/>
      <c r="R657" s="129"/>
    </row>
    <row r="658" spans="9:18" x14ac:dyDescent="0.2">
      <c r="I658" s="276"/>
    </row>
    <row r="659" spans="9:18" x14ac:dyDescent="0.2">
      <c r="I659" s="276" t="s">
        <v>214</v>
      </c>
    </row>
    <row r="660" spans="9:18" x14ac:dyDescent="0.2">
      <c r="I660" s="276" t="s">
        <v>1369</v>
      </c>
    </row>
  </sheetData>
  <autoFilter ref="B7:N649" xr:uid="{00000000-0009-0000-0000-00000D000000}">
    <filterColumn colId="5" showButton="0"/>
  </autoFilter>
  <mergeCells count="11">
    <mergeCell ref="G7:H7"/>
    <mergeCell ref="M5:M6"/>
    <mergeCell ref="N5:N6"/>
    <mergeCell ref="K5:K6"/>
    <mergeCell ref="B5:B6"/>
    <mergeCell ref="C5:C6"/>
    <mergeCell ref="D5:E5"/>
    <mergeCell ref="F5:F6"/>
    <mergeCell ref="L5:L6"/>
    <mergeCell ref="G5:J5"/>
    <mergeCell ref="G6:H6"/>
  </mergeCells>
  <conditionalFormatting sqref="I590:I612 I553:I588 I489:I500 I438:I472 I395:I433 I323:I388 I213:I268 I1:I4 I109 I111 I113:I131 I133:I140 I192:I195 I301:I321 I158:I190 I296:I299 I539:I547 I614:I1048576 I502:I537 I474:I487 I197:I209 I6:I47 I49:I52 I54:I105 I274:I294 I142:I156">
    <cfRule type="duplicateValues" dxfId="134" priority="134"/>
  </conditionalFormatting>
  <conditionalFormatting sqref="I106">
    <cfRule type="duplicateValues" dxfId="133" priority="128"/>
  </conditionalFormatting>
  <conditionalFormatting sqref="I106">
    <cfRule type="duplicateValues" dxfId="132" priority="129"/>
  </conditionalFormatting>
  <conditionalFormatting sqref="I107">
    <cfRule type="duplicateValues" dxfId="131" priority="126"/>
  </conditionalFormatting>
  <conditionalFormatting sqref="I107">
    <cfRule type="duplicateValues" dxfId="130" priority="127"/>
  </conditionalFormatting>
  <conditionalFormatting sqref="I132">
    <cfRule type="duplicateValues" dxfId="129" priority="124"/>
  </conditionalFormatting>
  <conditionalFormatting sqref="I132">
    <cfRule type="duplicateValues" dxfId="128" priority="125"/>
  </conditionalFormatting>
  <conditionalFormatting sqref="I108">
    <cfRule type="duplicateValues" dxfId="127" priority="120"/>
  </conditionalFormatting>
  <conditionalFormatting sqref="I108">
    <cfRule type="duplicateValues" dxfId="126" priority="121"/>
  </conditionalFormatting>
  <conditionalFormatting sqref="I110">
    <cfRule type="duplicateValues" dxfId="125" priority="118"/>
  </conditionalFormatting>
  <conditionalFormatting sqref="I110">
    <cfRule type="duplicateValues" dxfId="124" priority="119"/>
  </conditionalFormatting>
  <conditionalFormatting sqref="I112">
    <cfRule type="duplicateValues" dxfId="123" priority="116"/>
  </conditionalFormatting>
  <conditionalFormatting sqref="I112">
    <cfRule type="duplicateValues" dxfId="122" priority="117"/>
  </conditionalFormatting>
  <conditionalFormatting sqref="I210:I212">
    <cfRule type="duplicateValues" dxfId="121" priority="114"/>
  </conditionalFormatting>
  <conditionalFormatting sqref="I210:I212">
    <cfRule type="duplicateValues" dxfId="120" priority="115"/>
  </conditionalFormatting>
  <conditionalFormatting sqref="I191">
    <cfRule type="duplicateValues" dxfId="119" priority="112"/>
  </conditionalFormatting>
  <conditionalFormatting sqref="I191">
    <cfRule type="duplicateValues" dxfId="118" priority="113"/>
  </conditionalFormatting>
  <conditionalFormatting sqref="I322">
    <cfRule type="duplicateValues" dxfId="117" priority="110"/>
  </conditionalFormatting>
  <conditionalFormatting sqref="I322">
    <cfRule type="duplicateValues" dxfId="116" priority="109"/>
  </conditionalFormatting>
  <conditionalFormatting sqref="I322">
    <cfRule type="duplicateValues" dxfId="115" priority="108"/>
  </conditionalFormatting>
  <conditionalFormatting sqref="I322">
    <cfRule type="duplicateValues" dxfId="114" priority="111"/>
  </conditionalFormatting>
  <conditionalFormatting sqref="I389:I392">
    <cfRule type="duplicateValues" dxfId="113" priority="106"/>
  </conditionalFormatting>
  <conditionalFormatting sqref="I389:I392">
    <cfRule type="duplicateValues" dxfId="112" priority="105"/>
  </conditionalFormatting>
  <conditionalFormatting sqref="I389:I392">
    <cfRule type="duplicateValues" dxfId="111" priority="104"/>
  </conditionalFormatting>
  <conditionalFormatting sqref="I389:I392">
    <cfRule type="duplicateValues" dxfId="110" priority="107"/>
  </conditionalFormatting>
  <conditionalFormatting sqref="I434:I437">
    <cfRule type="duplicateValues" dxfId="109" priority="100"/>
  </conditionalFormatting>
  <conditionalFormatting sqref="I434:I437">
    <cfRule type="duplicateValues" dxfId="108" priority="101"/>
  </conditionalFormatting>
  <conditionalFormatting sqref="I434:I437">
    <cfRule type="duplicateValues" dxfId="107" priority="102"/>
  </conditionalFormatting>
  <conditionalFormatting sqref="I434:I437">
    <cfRule type="duplicateValues" dxfId="106" priority="103"/>
  </conditionalFormatting>
  <conditionalFormatting sqref="I488">
    <cfRule type="duplicateValues" dxfId="105" priority="96"/>
  </conditionalFormatting>
  <conditionalFormatting sqref="I488">
    <cfRule type="duplicateValues" dxfId="104" priority="97"/>
  </conditionalFormatting>
  <conditionalFormatting sqref="I488">
    <cfRule type="duplicateValues" dxfId="103" priority="98"/>
  </conditionalFormatting>
  <conditionalFormatting sqref="I488">
    <cfRule type="duplicateValues" dxfId="102" priority="99"/>
  </conditionalFormatting>
  <conditionalFormatting sqref="I548:I552">
    <cfRule type="duplicateValues" dxfId="101" priority="92"/>
  </conditionalFormatting>
  <conditionalFormatting sqref="I548:I552">
    <cfRule type="duplicateValues" dxfId="100" priority="93"/>
  </conditionalFormatting>
  <conditionalFormatting sqref="I548:I552">
    <cfRule type="duplicateValues" dxfId="99" priority="94"/>
  </conditionalFormatting>
  <conditionalFormatting sqref="I548:I552">
    <cfRule type="duplicateValues" dxfId="98" priority="95"/>
  </conditionalFormatting>
  <conditionalFormatting sqref="I590:I612 I301:I392 I158:I195 I296:I299 I539:I588 I614:I1048576 I502:I537 I474:I500 I197:I268 I395:I472 I1:I47 I49:I52 I54:I140 I274:I294 I142:I156">
    <cfRule type="duplicateValues" dxfId="97" priority="91"/>
  </conditionalFormatting>
  <conditionalFormatting sqref="I589">
    <cfRule type="duplicateValues" dxfId="96" priority="87"/>
  </conditionalFormatting>
  <conditionalFormatting sqref="I589">
    <cfRule type="duplicateValues" dxfId="95" priority="86"/>
  </conditionalFormatting>
  <conditionalFormatting sqref="I589">
    <cfRule type="duplicateValues" dxfId="94" priority="88"/>
  </conditionalFormatting>
  <conditionalFormatting sqref="I589">
    <cfRule type="duplicateValues" dxfId="93" priority="89"/>
  </conditionalFormatting>
  <conditionalFormatting sqref="I589">
    <cfRule type="duplicateValues" dxfId="92" priority="90"/>
  </conditionalFormatting>
  <conditionalFormatting sqref="I300">
    <cfRule type="duplicateValues" dxfId="91" priority="84"/>
  </conditionalFormatting>
  <conditionalFormatting sqref="I300">
    <cfRule type="duplicateValues" dxfId="90" priority="83"/>
  </conditionalFormatting>
  <conditionalFormatting sqref="I300">
    <cfRule type="duplicateValues" dxfId="89" priority="85"/>
  </conditionalFormatting>
  <conditionalFormatting sqref="I614:I1048576 I539:I612 I158:I195 I296:I392 I502:I537 I474:I500 I197:I268 I395:I472 I1:I47 I49:I52 I54:I140 I274:I294 I142:I156">
    <cfRule type="duplicateValues" dxfId="88" priority="82"/>
  </conditionalFormatting>
  <conditionalFormatting sqref="I157">
    <cfRule type="duplicateValues" dxfId="87" priority="80"/>
  </conditionalFormatting>
  <conditionalFormatting sqref="I157">
    <cfRule type="duplicateValues" dxfId="86" priority="79"/>
  </conditionalFormatting>
  <conditionalFormatting sqref="I157">
    <cfRule type="duplicateValues" dxfId="85" priority="81"/>
  </conditionalFormatting>
  <conditionalFormatting sqref="I157">
    <cfRule type="duplicateValues" dxfId="84" priority="78"/>
  </conditionalFormatting>
  <conditionalFormatting sqref="I295">
    <cfRule type="duplicateValues" dxfId="83" priority="76"/>
  </conditionalFormatting>
  <conditionalFormatting sqref="I295">
    <cfRule type="duplicateValues" dxfId="82" priority="75"/>
  </conditionalFormatting>
  <conditionalFormatting sqref="I295">
    <cfRule type="duplicateValues" dxfId="81" priority="77"/>
  </conditionalFormatting>
  <conditionalFormatting sqref="I295">
    <cfRule type="duplicateValues" dxfId="80" priority="74"/>
  </conditionalFormatting>
  <conditionalFormatting sqref="I538">
    <cfRule type="duplicateValues" dxfId="79" priority="70"/>
  </conditionalFormatting>
  <conditionalFormatting sqref="I538">
    <cfRule type="duplicateValues" dxfId="78" priority="69"/>
  </conditionalFormatting>
  <conditionalFormatting sqref="I538">
    <cfRule type="duplicateValues" dxfId="77" priority="71"/>
  </conditionalFormatting>
  <conditionalFormatting sqref="I538">
    <cfRule type="duplicateValues" dxfId="76" priority="72"/>
  </conditionalFormatting>
  <conditionalFormatting sqref="I538">
    <cfRule type="duplicateValues" dxfId="75" priority="73"/>
  </conditionalFormatting>
  <conditionalFormatting sqref="I538">
    <cfRule type="duplicateValues" dxfId="74" priority="68"/>
  </conditionalFormatting>
  <conditionalFormatting sqref="I613">
    <cfRule type="duplicateValues" dxfId="73" priority="64"/>
  </conditionalFormatting>
  <conditionalFormatting sqref="I613">
    <cfRule type="duplicateValues" dxfId="72" priority="63"/>
  </conditionalFormatting>
  <conditionalFormatting sqref="I613">
    <cfRule type="duplicateValues" dxfId="71" priority="65"/>
  </conditionalFormatting>
  <conditionalFormatting sqref="I613">
    <cfRule type="duplicateValues" dxfId="70" priority="66"/>
  </conditionalFormatting>
  <conditionalFormatting sqref="I613">
    <cfRule type="duplicateValues" dxfId="69" priority="67"/>
  </conditionalFormatting>
  <conditionalFormatting sqref="I613">
    <cfRule type="duplicateValues" dxfId="68" priority="62"/>
  </conditionalFormatting>
  <conditionalFormatting sqref="I501">
    <cfRule type="duplicateValues" dxfId="67" priority="58"/>
  </conditionalFormatting>
  <conditionalFormatting sqref="I501">
    <cfRule type="duplicateValues" dxfId="66" priority="57"/>
  </conditionalFormatting>
  <conditionalFormatting sqref="I501">
    <cfRule type="duplicateValues" dxfId="65" priority="59"/>
  </conditionalFormatting>
  <conditionalFormatting sqref="I501">
    <cfRule type="duplicateValues" dxfId="64" priority="60"/>
  </conditionalFormatting>
  <conditionalFormatting sqref="I501">
    <cfRule type="duplicateValues" dxfId="63" priority="61"/>
  </conditionalFormatting>
  <conditionalFormatting sqref="I501">
    <cfRule type="duplicateValues" dxfId="62" priority="56"/>
  </conditionalFormatting>
  <conditionalFormatting sqref="I473">
    <cfRule type="duplicateValues" dxfId="61" priority="52"/>
  </conditionalFormatting>
  <conditionalFormatting sqref="I473">
    <cfRule type="duplicateValues" dxfId="60" priority="51"/>
  </conditionalFormatting>
  <conditionalFormatting sqref="I473">
    <cfRule type="duplicateValues" dxfId="59" priority="53"/>
  </conditionalFormatting>
  <conditionalFormatting sqref="I473">
    <cfRule type="duplicateValues" dxfId="58" priority="54"/>
  </conditionalFormatting>
  <conditionalFormatting sqref="I473">
    <cfRule type="duplicateValues" dxfId="57" priority="55"/>
  </conditionalFormatting>
  <conditionalFormatting sqref="I473">
    <cfRule type="duplicateValues" dxfId="56" priority="50"/>
  </conditionalFormatting>
  <conditionalFormatting sqref="I196">
    <cfRule type="duplicateValues" dxfId="55" priority="48"/>
  </conditionalFormatting>
  <conditionalFormatting sqref="I196">
    <cfRule type="duplicateValues" dxfId="54" priority="47"/>
  </conditionalFormatting>
  <conditionalFormatting sqref="I196">
    <cfRule type="duplicateValues" dxfId="53" priority="49"/>
  </conditionalFormatting>
  <conditionalFormatting sqref="I196">
    <cfRule type="duplicateValues" dxfId="52" priority="46"/>
  </conditionalFormatting>
  <conditionalFormatting sqref="I394">
    <cfRule type="duplicateValues" dxfId="51" priority="44"/>
  </conditionalFormatting>
  <conditionalFormatting sqref="I394">
    <cfRule type="duplicateValues" dxfId="50" priority="43"/>
  </conditionalFormatting>
  <conditionalFormatting sqref="I394">
    <cfRule type="duplicateValues" dxfId="49" priority="42"/>
  </conditionalFormatting>
  <conditionalFormatting sqref="I394">
    <cfRule type="duplicateValues" dxfId="48" priority="45"/>
  </conditionalFormatting>
  <conditionalFormatting sqref="I394">
    <cfRule type="duplicateValues" dxfId="47" priority="41"/>
  </conditionalFormatting>
  <conditionalFormatting sqref="I394">
    <cfRule type="duplicateValues" dxfId="46" priority="40"/>
  </conditionalFormatting>
  <conditionalFormatting sqref="I394:I1048576 I1:I47 I49:I52 I54:I140 I274:I392 I142:I268">
    <cfRule type="duplicateValues" dxfId="45" priority="39"/>
  </conditionalFormatting>
  <conditionalFormatting sqref="I393">
    <cfRule type="duplicateValues" dxfId="44" priority="37"/>
  </conditionalFormatting>
  <conditionalFormatting sqref="I393">
    <cfRule type="duplicateValues" dxfId="43" priority="36"/>
  </conditionalFormatting>
  <conditionalFormatting sqref="I393">
    <cfRule type="duplicateValues" dxfId="42" priority="35"/>
  </conditionalFormatting>
  <conditionalFormatting sqref="I393">
    <cfRule type="duplicateValues" dxfId="41" priority="38"/>
  </conditionalFormatting>
  <conditionalFormatting sqref="I393">
    <cfRule type="duplicateValues" dxfId="40" priority="34"/>
  </conditionalFormatting>
  <conditionalFormatting sqref="I393">
    <cfRule type="duplicateValues" dxfId="39" priority="33"/>
  </conditionalFormatting>
  <conditionalFormatting sqref="I393">
    <cfRule type="duplicateValues" dxfId="38" priority="32"/>
  </conditionalFormatting>
  <conditionalFormatting sqref="C1:C47 C49:C52 C271:C273 C54:C140 C142:C268 C283:C1048576">
    <cfRule type="containsText" dxfId="37" priority="31" operator="containsText" text="Pramu kantor">
      <formula>NOT(ISERROR(SEARCH("Pramu kantor",C1)))</formula>
    </cfRule>
  </conditionalFormatting>
  <conditionalFormatting sqref="I48">
    <cfRule type="duplicateValues" dxfId="36" priority="29"/>
  </conditionalFormatting>
  <conditionalFormatting sqref="I48">
    <cfRule type="duplicateValues" dxfId="35" priority="28"/>
  </conditionalFormatting>
  <conditionalFormatting sqref="I48">
    <cfRule type="duplicateValues" dxfId="34" priority="27"/>
  </conditionalFormatting>
  <conditionalFormatting sqref="I48">
    <cfRule type="duplicateValues" dxfId="33" priority="26"/>
  </conditionalFormatting>
  <conditionalFormatting sqref="C48">
    <cfRule type="containsText" dxfId="32" priority="25" operator="containsText" text="Pramu kantor">
      <formula>NOT(ISERROR(SEARCH("Pramu kantor",C48)))</formula>
    </cfRule>
  </conditionalFormatting>
  <conditionalFormatting sqref="I48">
    <cfRule type="duplicateValues" dxfId="31" priority="30"/>
  </conditionalFormatting>
  <conditionalFormatting sqref="I53">
    <cfRule type="duplicateValues" dxfId="30" priority="23"/>
  </conditionalFormatting>
  <conditionalFormatting sqref="I53">
    <cfRule type="duplicateValues" dxfId="29" priority="22"/>
  </conditionalFormatting>
  <conditionalFormatting sqref="I53">
    <cfRule type="duplicateValues" dxfId="28" priority="21"/>
  </conditionalFormatting>
  <conditionalFormatting sqref="I53">
    <cfRule type="duplicateValues" dxfId="27" priority="20"/>
  </conditionalFormatting>
  <conditionalFormatting sqref="C53">
    <cfRule type="containsText" dxfId="26" priority="19" operator="containsText" text="Pramu kantor">
      <formula>NOT(ISERROR(SEARCH("Pramu kantor",C53)))</formula>
    </cfRule>
  </conditionalFormatting>
  <conditionalFormatting sqref="I53">
    <cfRule type="duplicateValues" dxfId="25" priority="24"/>
  </conditionalFormatting>
  <conditionalFormatting sqref="I271:I273">
    <cfRule type="duplicateValues" dxfId="24" priority="17"/>
  </conditionalFormatting>
  <conditionalFormatting sqref="I271:I273">
    <cfRule type="duplicateValues" dxfId="23" priority="16"/>
  </conditionalFormatting>
  <conditionalFormatting sqref="I271:I273">
    <cfRule type="duplicateValues" dxfId="22" priority="15"/>
  </conditionalFormatting>
  <conditionalFormatting sqref="I271:I273">
    <cfRule type="duplicateValues" dxfId="21" priority="14"/>
  </conditionalFormatting>
  <conditionalFormatting sqref="I271:I273">
    <cfRule type="duplicateValues" dxfId="20" priority="18"/>
  </conditionalFormatting>
  <conditionalFormatting sqref="C269:C270">
    <cfRule type="containsText" dxfId="19" priority="12" operator="containsText" text="Pramu kantor">
      <formula>NOT(ISERROR(SEARCH("Pramu kantor",C269)))</formula>
    </cfRule>
  </conditionalFormatting>
  <conditionalFormatting sqref="I269:I270">
    <cfRule type="duplicateValues" dxfId="18" priority="10"/>
  </conditionalFormatting>
  <conditionalFormatting sqref="I269:I270">
    <cfRule type="duplicateValues" dxfId="17" priority="9"/>
  </conditionalFormatting>
  <conditionalFormatting sqref="I269:I270">
    <cfRule type="duplicateValues" dxfId="16" priority="8"/>
  </conditionalFormatting>
  <conditionalFormatting sqref="I269:I270">
    <cfRule type="duplicateValues" dxfId="15" priority="7"/>
  </conditionalFormatting>
  <conditionalFormatting sqref="I269:I270">
    <cfRule type="duplicateValues" dxfId="14" priority="11"/>
  </conditionalFormatting>
  <conditionalFormatting sqref="I590:I612 I553:I588 I489:I500 I438:I472 I395:I433 I323:I388 I310:I321 I539:I547 I614:I647 I502:I537 I474:I487">
    <cfRule type="duplicateValues" dxfId="13" priority="506"/>
  </conditionalFormatting>
  <conditionalFormatting sqref="I590:I612 I553:I588 I489:I500 I438:I472 I395:I433 I323:I388 I312:I321 I539:I547 I614:I651 I502:I537 I474:I487">
    <cfRule type="duplicateValues" dxfId="12" priority="598"/>
  </conditionalFormatting>
  <conditionalFormatting sqref="I590:I612 I553:I588 I489:I500 I438:I472 I395:I433 I323:I388 I213:I268 I109 I1:I4 I111 I113:I131 I133:I140 I192:I195 I301:I321 I158:I190 I296:I299 I539:I547 I614:I651 I502:I537 I474:I487 I197:I209 I6:I47 I49:I52 I54:I105 I274:I294 I142:I156">
    <cfRule type="duplicateValues" dxfId="11" priority="610"/>
  </conditionalFormatting>
  <conditionalFormatting sqref="I141">
    <cfRule type="duplicateValues" dxfId="10" priority="5"/>
  </conditionalFormatting>
  <conditionalFormatting sqref="I141">
    <cfRule type="duplicateValues" dxfId="9" priority="4"/>
  </conditionalFormatting>
  <conditionalFormatting sqref="I141">
    <cfRule type="duplicateValues" dxfId="8" priority="3"/>
  </conditionalFormatting>
  <conditionalFormatting sqref="I141">
    <cfRule type="duplicateValues" dxfId="7" priority="2"/>
  </conditionalFormatting>
  <conditionalFormatting sqref="C141">
    <cfRule type="containsText" dxfId="6" priority="1" operator="containsText" text="Pramu kantor">
      <formula>NOT(ISERROR(SEARCH("Pramu kantor",C141)))</formula>
    </cfRule>
  </conditionalFormatting>
  <conditionalFormatting sqref="I141">
    <cfRule type="duplicateValues" dxfId="5" priority="6"/>
  </conditionalFormatting>
  <printOptions horizontalCentered="1"/>
  <pageMargins left="0.59055118110236227" right="0.19685039370078741" top="0.59055118110236227" bottom="0.59055118110236227" header="0.31496062992125984" footer="0.31496062992125984"/>
  <pageSetup paperSize="9" scale="60" fitToHeight="12" orientation="landscape" r:id="rId1"/>
  <headerFooter differentFirst="1">
    <oddFooter>&amp;L&amp;"-,Italic"&amp;9DAFTAR NAMA JABATAN, KELAS JABATAN, DAN PEMANGKU JABATAN DI LINGKUNGAN KEMENTRIAN PENDIDIKAN DAN KEBUDAYAAN&amp;R&amp;"-,Italic"&amp;9HALAMAN &amp;P DARI &amp;N</oddFooter>
    <firstFooter>&amp;R&amp;"-,Italic"&amp;9HALAMAN &amp;P DARI &amp;N</firstFooter>
  </headerFooter>
  <ignoredErrors>
    <ignoredError sqref="L64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540"/>
  <sheetViews>
    <sheetView tabSelected="1" topLeftCell="A5" workbookViewId="0">
      <pane ySplit="3" topLeftCell="A157" activePane="bottomLeft" state="frozenSplit"/>
      <selection activeCell="A5" sqref="A5"/>
      <selection pane="bottomLeft" activeCell="N274" sqref="N274"/>
    </sheetView>
  </sheetViews>
  <sheetFormatPr baseColWidth="10" defaultColWidth="9.1640625" defaultRowHeight="14" x14ac:dyDescent="0.2"/>
  <cols>
    <col min="1" max="1" width="5.5" style="390" customWidth="1"/>
    <col min="2" max="2" width="28.83203125" style="291" customWidth="1"/>
    <col min="3" max="3" width="20.5" style="291" bestFit="1" customWidth="1"/>
    <col min="4" max="4" width="25" style="291" customWidth="1"/>
    <col min="5" max="5" width="18.6640625" style="291" bestFit="1" customWidth="1"/>
    <col min="6" max="6" width="36.5" style="291" customWidth="1"/>
    <col min="7" max="7" width="8.1640625" style="390" customWidth="1"/>
    <col min="8" max="8" width="35.5" style="291" customWidth="1"/>
    <col min="9" max="9" width="8.1640625" style="390" customWidth="1"/>
    <col min="10" max="10" width="12.33203125" style="291" customWidth="1"/>
    <col min="11" max="11" width="19.1640625" style="291" customWidth="1"/>
    <col min="12" max="12" width="42.5" style="291" customWidth="1"/>
    <col min="13" max="13" width="4" style="291" customWidth="1"/>
    <col min="14" max="16384" width="9.1640625" style="291"/>
  </cols>
  <sheetData>
    <row r="1" spans="1:13" x14ac:dyDescent="0.2">
      <c r="A1" s="422" t="s">
        <v>2487</v>
      </c>
    </row>
    <row r="3" spans="1:13" x14ac:dyDescent="0.2">
      <c r="B3" s="418" t="s">
        <v>2488</v>
      </c>
      <c r="C3" s="418"/>
      <c r="D3" s="418"/>
      <c r="E3" s="418"/>
      <c r="F3" s="418"/>
      <c r="G3" s="458"/>
      <c r="H3" s="418"/>
      <c r="I3" s="458"/>
      <c r="J3" s="418"/>
    </row>
    <row r="4" spans="1:13" x14ac:dyDescent="0.2">
      <c r="B4" s="418" t="s">
        <v>2489</v>
      </c>
      <c r="C4" s="418"/>
      <c r="D4" s="418"/>
      <c r="E4" s="418"/>
      <c r="F4" s="418"/>
      <c r="G4" s="458"/>
      <c r="H4" s="418"/>
      <c r="I4" s="458"/>
      <c r="J4" s="418"/>
    </row>
    <row r="6" spans="1:13" s="390" customFormat="1" ht="31" customHeight="1" x14ac:dyDescent="0.2">
      <c r="A6" s="396" t="s">
        <v>95</v>
      </c>
      <c r="B6" s="396" t="s">
        <v>2207</v>
      </c>
      <c r="C6" s="396" t="s">
        <v>138</v>
      </c>
      <c r="D6" s="396" t="s">
        <v>2492</v>
      </c>
      <c r="E6" s="396" t="s">
        <v>2493</v>
      </c>
      <c r="F6" s="396" t="s">
        <v>2490</v>
      </c>
      <c r="G6" s="457" t="s">
        <v>3094</v>
      </c>
      <c r="H6" s="396" t="s">
        <v>2491</v>
      </c>
      <c r="I6" s="457" t="s">
        <v>3095</v>
      </c>
      <c r="J6" s="508" t="s">
        <v>3096</v>
      </c>
      <c r="K6" s="509"/>
      <c r="L6" s="510"/>
    </row>
    <row r="7" spans="1:13" s="390" customFormat="1" x14ac:dyDescent="0.2">
      <c r="A7" s="449">
        <v>1</v>
      </c>
      <c r="B7" s="449">
        <v>2</v>
      </c>
      <c r="C7" s="449">
        <v>3</v>
      </c>
      <c r="D7" s="449">
        <v>4</v>
      </c>
      <c r="E7" s="449">
        <v>5</v>
      </c>
      <c r="F7" s="449">
        <v>6</v>
      </c>
      <c r="G7" s="449"/>
      <c r="H7" s="449">
        <v>7</v>
      </c>
      <c r="I7" s="449"/>
      <c r="J7" s="449"/>
      <c r="K7" s="449"/>
      <c r="L7" s="449"/>
    </row>
    <row r="8" spans="1:13" x14ac:dyDescent="0.2">
      <c r="A8" s="450"/>
      <c r="B8" s="450" t="s">
        <v>2499</v>
      </c>
      <c r="C8" s="451"/>
      <c r="D8" s="451"/>
      <c r="E8" s="451"/>
      <c r="F8" s="451"/>
      <c r="G8" s="459"/>
      <c r="H8" s="452"/>
      <c r="I8" s="459"/>
      <c r="J8" s="451"/>
      <c r="K8" s="451"/>
      <c r="L8" s="451"/>
      <c r="M8" s="291">
        <v>1</v>
      </c>
    </row>
    <row r="9" spans="1:13" x14ac:dyDescent="0.2">
      <c r="A9" s="391">
        <v>1</v>
      </c>
      <c r="B9" s="392" t="s">
        <v>781</v>
      </c>
      <c r="C9" s="392" t="s">
        <v>782</v>
      </c>
      <c r="D9" s="392" t="s">
        <v>2583</v>
      </c>
      <c r="E9" s="392" t="s">
        <v>2584</v>
      </c>
      <c r="F9" s="392" t="s">
        <v>2210</v>
      </c>
      <c r="G9" s="460">
        <v>14</v>
      </c>
      <c r="H9" s="392" t="s">
        <v>2210</v>
      </c>
      <c r="I9" s="460">
        <v>14</v>
      </c>
      <c r="J9" s="392" t="s">
        <v>2208</v>
      </c>
      <c r="K9" s="392" t="s">
        <v>2209</v>
      </c>
      <c r="L9" s="392" t="s">
        <v>2209</v>
      </c>
      <c r="M9" s="291">
        <v>2</v>
      </c>
    </row>
    <row r="10" spans="1:13" x14ac:dyDescent="0.2">
      <c r="A10" s="391">
        <v>2</v>
      </c>
      <c r="B10" s="393" t="s">
        <v>288</v>
      </c>
      <c r="C10" s="393" t="s">
        <v>289</v>
      </c>
      <c r="D10" s="393" t="s">
        <v>2585</v>
      </c>
      <c r="E10" s="393" t="s">
        <v>2586</v>
      </c>
      <c r="F10" s="393" t="s">
        <v>2212</v>
      </c>
      <c r="G10" s="461">
        <v>12</v>
      </c>
      <c r="H10" s="393" t="s">
        <v>2212</v>
      </c>
      <c r="I10" s="461">
        <v>12</v>
      </c>
      <c r="J10" s="393" t="s">
        <v>2208</v>
      </c>
      <c r="K10" s="393" t="s">
        <v>2063</v>
      </c>
      <c r="L10" s="393" t="s">
        <v>2209</v>
      </c>
      <c r="M10" s="291">
        <v>3</v>
      </c>
    </row>
    <row r="11" spans="1:13" x14ac:dyDescent="0.2">
      <c r="A11" s="391">
        <v>3</v>
      </c>
      <c r="B11" s="394" t="s">
        <v>182</v>
      </c>
      <c r="C11" s="394" t="s">
        <v>183</v>
      </c>
      <c r="D11" s="394" t="s">
        <v>2587</v>
      </c>
      <c r="E11" s="394" t="s">
        <v>2586</v>
      </c>
      <c r="F11" s="394" t="s">
        <v>2213</v>
      </c>
      <c r="G11" s="462">
        <v>9</v>
      </c>
      <c r="H11" s="394" t="s">
        <v>2213</v>
      </c>
      <c r="I11" s="462">
        <v>9</v>
      </c>
      <c r="J11" s="394" t="s">
        <v>2208</v>
      </c>
      <c r="K11" s="394" t="s">
        <v>2063</v>
      </c>
      <c r="L11" s="394" t="s">
        <v>2065</v>
      </c>
      <c r="M11" s="291">
        <v>4</v>
      </c>
    </row>
    <row r="12" spans="1:13" x14ac:dyDescent="0.2">
      <c r="A12" s="391">
        <v>4</v>
      </c>
      <c r="B12" s="395" t="s">
        <v>2215</v>
      </c>
      <c r="C12" s="395" t="s">
        <v>490</v>
      </c>
      <c r="D12" s="395" t="s">
        <v>2596</v>
      </c>
      <c r="E12" s="395" t="s">
        <v>2597</v>
      </c>
      <c r="F12" s="395" t="s">
        <v>1703</v>
      </c>
      <c r="G12" s="391">
        <v>6</v>
      </c>
      <c r="H12" s="395" t="s">
        <v>832</v>
      </c>
      <c r="I12" s="391">
        <v>6</v>
      </c>
      <c r="J12" s="395" t="s">
        <v>2208</v>
      </c>
      <c r="K12" s="395" t="s">
        <v>2063</v>
      </c>
      <c r="L12" s="395" t="s">
        <v>2065</v>
      </c>
      <c r="M12" s="291">
        <v>5</v>
      </c>
    </row>
    <row r="13" spans="1:13" x14ac:dyDescent="0.2">
      <c r="A13" s="391">
        <v>5</v>
      </c>
      <c r="B13" s="395" t="s">
        <v>863</v>
      </c>
      <c r="C13" s="395" t="s">
        <v>775</v>
      </c>
      <c r="D13" s="395" t="s">
        <v>2599</v>
      </c>
      <c r="E13" s="395" t="s">
        <v>2586</v>
      </c>
      <c r="F13" s="395" t="s">
        <v>1703</v>
      </c>
      <c r="G13" s="391">
        <v>6</v>
      </c>
      <c r="H13" s="395" t="s">
        <v>1346</v>
      </c>
      <c r="I13" s="391">
        <v>6</v>
      </c>
      <c r="J13" s="395" t="s">
        <v>2208</v>
      </c>
      <c r="K13" s="395" t="s">
        <v>2063</v>
      </c>
      <c r="L13" s="395" t="s">
        <v>2065</v>
      </c>
      <c r="M13" s="291">
        <v>6</v>
      </c>
    </row>
    <row r="14" spans="1:13" x14ac:dyDescent="0.2">
      <c r="A14" s="391">
        <v>6</v>
      </c>
      <c r="B14" s="395" t="s">
        <v>2216</v>
      </c>
      <c r="C14" s="395" t="s">
        <v>2217</v>
      </c>
      <c r="D14" s="395" t="s">
        <v>2588</v>
      </c>
      <c r="E14" s="395" t="s">
        <v>2589</v>
      </c>
      <c r="F14" s="395" t="s">
        <v>1355</v>
      </c>
      <c r="G14" s="391">
        <v>5</v>
      </c>
      <c r="H14" s="395" t="s">
        <v>1355</v>
      </c>
      <c r="I14" s="391">
        <v>5</v>
      </c>
      <c r="J14" s="395" t="s">
        <v>2208</v>
      </c>
      <c r="K14" s="395" t="s">
        <v>2063</v>
      </c>
      <c r="L14" s="395" t="s">
        <v>2065</v>
      </c>
      <c r="M14" s="291">
        <v>7</v>
      </c>
    </row>
    <row r="15" spans="1:13" x14ac:dyDescent="0.2">
      <c r="A15" s="391">
        <v>7</v>
      </c>
      <c r="B15" s="395" t="s">
        <v>864</v>
      </c>
      <c r="C15" s="395" t="s">
        <v>800</v>
      </c>
      <c r="D15" s="395" t="s">
        <v>2590</v>
      </c>
      <c r="E15" s="395" t="s">
        <v>2591</v>
      </c>
      <c r="F15" s="395" t="s">
        <v>1355</v>
      </c>
      <c r="G15" s="391">
        <v>5</v>
      </c>
      <c r="H15" s="395" t="s">
        <v>20</v>
      </c>
      <c r="I15" s="391">
        <v>5</v>
      </c>
      <c r="J15" s="395" t="s">
        <v>2208</v>
      </c>
      <c r="K15" s="395" t="s">
        <v>2063</v>
      </c>
      <c r="L15" s="395" t="s">
        <v>2065</v>
      </c>
      <c r="M15" s="291">
        <v>8</v>
      </c>
    </row>
    <row r="16" spans="1:13" x14ac:dyDescent="0.2">
      <c r="A16" s="391">
        <v>8</v>
      </c>
      <c r="B16" s="395" t="s">
        <v>2214</v>
      </c>
      <c r="C16" s="395" t="s">
        <v>776</v>
      </c>
      <c r="D16" s="395" t="s">
        <v>2592</v>
      </c>
      <c r="E16" s="395" t="s">
        <v>2591</v>
      </c>
      <c r="F16" s="395" t="s">
        <v>1355</v>
      </c>
      <c r="G16" s="391">
        <v>5</v>
      </c>
      <c r="H16" s="395" t="s">
        <v>20</v>
      </c>
      <c r="I16" s="391">
        <v>5</v>
      </c>
      <c r="J16" s="395" t="s">
        <v>2208</v>
      </c>
      <c r="K16" s="395" t="s">
        <v>2063</v>
      </c>
      <c r="L16" s="395" t="s">
        <v>2065</v>
      </c>
      <c r="M16" s="291">
        <v>9</v>
      </c>
    </row>
    <row r="17" spans="1:13" x14ac:dyDescent="0.2">
      <c r="A17" s="391">
        <v>9</v>
      </c>
      <c r="B17" s="395" t="s">
        <v>877</v>
      </c>
      <c r="C17" s="395" t="s">
        <v>779</v>
      </c>
      <c r="D17" s="395" t="s">
        <v>2607</v>
      </c>
      <c r="E17" s="395" t="s">
        <v>2586</v>
      </c>
      <c r="F17" s="395" t="s">
        <v>1659</v>
      </c>
      <c r="G17" s="391">
        <v>5</v>
      </c>
      <c r="H17" s="395" t="s">
        <v>851</v>
      </c>
      <c r="I17" s="391">
        <v>5</v>
      </c>
      <c r="J17" s="395" t="s">
        <v>2208</v>
      </c>
      <c r="K17" s="395" t="s">
        <v>2063</v>
      </c>
      <c r="L17" s="395" t="s">
        <v>2067</v>
      </c>
      <c r="M17" s="291">
        <v>10</v>
      </c>
    </row>
    <row r="18" spans="1:13" x14ac:dyDescent="0.2">
      <c r="A18" s="391">
        <v>10</v>
      </c>
      <c r="B18" s="394" t="s">
        <v>2220</v>
      </c>
      <c r="C18" s="394" t="s">
        <v>186</v>
      </c>
      <c r="D18" s="394" t="s">
        <v>2600</v>
      </c>
      <c r="E18" s="394" t="s">
        <v>2591</v>
      </c>
      <c r="F18" s="394" t="s">
        <v>2221</v>
      </c>
      <c r="G18" s="462">
        <v>9</v>
      </c>
      <c r="H18" s="394" t="s">
        <v>2221</v>
      </c>
      <c r="I18" s="462">
        <v>9</v>
      </c>
      <c r="J18" s="394" t="s">
        <v>2208</v>
      </c>
      <c r="K18" s="394" t="s">
        <v>2063</v>
      </c>
      <c r="L18" s="394" t="s">
        <v>2066</v>
      </c>
      <c r="M18" s="291">
        <v>11</v>
      </c>
    </row>
    <row r="19" spans="1:13" x14ac:dyDescent="0.2">
      <c r="A19" s="391">
        <v>11</v>
      </c>
      <c r="B19" s="395" t="s">
        <v>870</v>
      </c>
      <c r="C19" s="395" t="s">
        <v>768</v>
      </c>
      <c r="D19" s="395" t="s">
        <v>2601</v>
      </c>
      <c r="E19" s="395" t="s">
        <v>2586</v>
      </c>
      <c r="F19" s="395" t="s">
        <v>1703</v>
      </c>
      <c r="G19" s="391">
        <v>6</v>
      </c>
      <c r="H19" s="395" t="s">
        <v>831</v>
      </c>
      <c r="I19" s="391">
        <v>6</v>
      </c>
      <c r="J19" s="395" t="s">
        <v>2208</v>
      </c>
      <c r="K19" s="395" t="s">
        <v>2063</v>
      </c>
      <c r="L19" s="395" t="s">
        <v>2066</v>
      </c>
      <c r="M19" s="291">
        <v>12</v>
      </c>
    </row>
    <row r="20" spans="1:13" x14ac:dyDescent="0.2">
      <c r="A20" s="391">
        <v>12</v>
      </c>
      <c r="B20" s="395" t="s">
        <v>1149</v>
      </c>
      <c r="C20" s="395" t="s">
        <v>524</v>
      </c>
      <c r="D20" s="395" t="s">
        <v>2602</v>
      </c>
      <c r="E20" s="395" t="s">
        <v>2586</v>
      </c>
      <c r="F20" s="395" t="s">
        <v>1703</v>
      </c>
      <c r="G20" s="391">
        <v>6</v>
      </c>
      <c r="H20" s="395" t="s">
        <v>832</v>
      </c>
      <c r="I20" s="391">
        <v>6</v>
      </c>
      <c r="J20" s="395" t="s">
        <v>2208</v>
      </c>
      <c r="K20" s="395" t="s">
        <v>2063</v>
      </c>
      <c r="L20" s="395" t="s">
        <v>2066</v>
      </c>
      <c r="M20" s="291">
        <v>13</v>
      </c>
    </row>
    <row r="21" spans="1:13" x14ac:dyDescent="0.2">
      <c r="A21" s="391">
        <v>13</v>
      </c>
      <c r="B21" s="395" t="s">
        <v>2222</v>
      </c>
      <c r="C21" s="395" t="s">
        <v>528</v>
      </c>
      <c r="D21" s="395" t="s">
        <v>2603</v>
      </c>
      <c r="E21" s="395" t="s">
        <v>2594</v>
      </c>
      <c r="F21" s="395" t="s">
        <v>0</v>
      </c>
      <c r="G21" s="391">
        <v>5</v>
      </c>
      <c r="H21" s="395" t="s">
        <v>1355</v>
      </c>
      <c r="I21" s="391">
        <v>5</v>
      </c>
      <c r="J21" s="395" t="s">
        <v>2208</v>
      </c>
      <c r="K21" s="395" t="s">
        <v>2063</v>
      </c>
      <c r="L21" s="395" t="s">
        <v>2066</v>
      </c>
      <c r="M21" s="291">
        <v>14</v>
      </c>
    </row>
    <row r="22" spans="1:13" x14ac:dyDescent="0.2">
      <c r="A22" s="391">
        <v>14</v>
      </c>
      <c r="B22" s="394" t="s">
        <v>312</v>
      </c>
      <c r="C22" s="394" t="s">
        <v>313</v>
      </c>
      <c r="D22" s="394" t="s">
        <v>2606</v>
      </c>
      <c r="E22" s="394" t="s">
        <v>2586</v>
      </c>
      <c r="F22" s="394" t="s">
        <v>2224</v>
      </c>
      <c r="G22" s="462">
        <v>9</v>
      </c>
      <c r="H22" s="394" t="s">
        <v>2224</v>
      </c>
      <c r="I22" s="462">
        <v>9</v>
      </c>
      <c r="J22" s="394" t="s">
        <v>2208</v>
      </c>
      <c r="K22" s="394" t="s">
        <v>2063</v>
      </c>
      <c r="L22" s="394" t="s">
        <v>2067</v>
      </c>
      <c r="M22" s="291">
        <v>15</v>
      </c>
    </row>
    <row r="23" spans="1:13" x14ac:dyDescent="0.2">
      <c r="A23" s="391">
        <v>15</v>
      </c>
      <c r="B23" s="395" t="s">
        <v>878</v>
      </c>
      <c r="C23" s="395" t="s">
        <v>774</v>
      </c>
      <c r="D23" s="395" t="s">
        <v>2608</v>
      </c>
      <c r="E23" s="395" t="s">
        <v>2591</v>
      </c>
      <c r="F23" s="395" t="s">
        <v>1908</v>
      </c>
      <c r="G23" s="391">
        <v>6</v>
      </c>
      <c r="H23" s="395" t="s">
        <v>849</v>
      </c>
      <c r="I23" s="391">
        <v>6</v>
      </c>
      <c r="J23" s="395" t="s">
        <v>2208</v>
      </c>
      <c r="K23" s="395" t="s">
        <v>2063</v>
      </c>
      <c r="L23" s="395" t="s">
        <v>2067</v>
      </c>
      <c r="M23" s="291">
        <v>16</v>
      </c>
    </row>
    <row r="24" spans="1:13" x14ac:dyDescent="0.2">
      <c r="A24" s="391">
        <v>16</v>
      </c>
      <c r="B24" s="393" t="s">
        <v>200</v>
      </c>
      <c r="C24" s="393" t="s">
        <v>201</v>
      </c>
      <c r="D24" s="393" t="s">
        <v>2609</v>
      </c>
      <c r="E24" s="393" t="s">
        <v>2610</v>
      </c>
      <c r="F24" s="393" t="s">
        <v>2225</v>
      </c>
      <c r="G24" s="461">
        <v>12</v>
      </c>
      <c r="H24" s="393" t="s">
        <v>2225</v>
      </c>
      <c r="I24" s="461">
        <v>12</v>
      </c>
      <c r="J24" s="393" t="s">
        <v>2208</v>
      </c>
      <c r="K24" s="393" t="s">
        <v>2072</v>
      </c>
      <c r="L24" s="393" t="s">
        <v>2209</v>
      </c>
      <c r="M24" s="291">
        <v>17</v>
      </c>
    </row>
    <row r="25" spans="1:13" x14ac:dyDescent="0.2">
      <c r="A25" s="391">
        <v>17</v>
      </c>
      <c r="B25" s="394" t="s">
        <v>204</v>
      </c>
      <c r="C25" s="394" t="s">
        <v>205</v>
      </c>
      <c r="D25" s="394" t="s">
        <v>2611</v>
      </c>
      <c r="E25" s="394" t="s">
        <v>2586</v>
      </c>
      <c r="F25" s="394" t="s">
        <v>2226</v>
      </c>
      <c r="G25" s="462">
        <v>9</v>
      </c>
      <c r="H25" s="394" t="s">
        <v>2226</v>
      </c>
      <c r="I25" s="462">
        <v>9</v>
      </c>
      <c r="J25" s="394" t="s">
        <v>2208</v>
      </c>
      <c r="K25" s="394" t="s">
        <v>2072</v>
      </c>
      <c r="L25" s="394" t="s">
        <v>2074</v>
      </c>
      <c r="M25" s="291">
        <v>18</v>
      </c>
    </row>
    <row r="26" spans="1:13" x14ac:dyDescent="0.2">
      <c r="A26" s="391">
        <v>18</v>
      </c>
      <c r="B26" s="395" t="s">
        <v>2227</v>
      </c>
      <c r="C26" s="395" t="s">
        <v>806</v>
      </c>
      <c r="D26" s="395" t="s">
        <v>2613</v>
      </c>
      <c r="E26" s="395" t="s">
        <v>2594</v>
      </c>
      <c r="F26" s="395" t="s">
        <v>2565</v>
      </c>
      <c r="G26" s="391">
        <v>7</v>
      </c>
      <c r="H26" s="395" t="s">
        <v>835</v>
      </c>
      <c r="I26" s="391">
        <v>6</v>
      </c>
      <c r="J26" s="395" t="s">
        <v>2208</v>
      </c>
      <c r="K26" s="395" t="s">
        <v>2072</v>
      </c>
      <c r="L26" s="395" t="s">
        <v>2074</v>
      </c>
      <c r="M26" s="291">
        <v>19</v>
      </c>
    </row>
    <row r="27" spans="1:13" x14ac:dyDescent="0.2">
      <c r="A27" s="391">
        <v>19</v>
      </c>
      <c r="B27" s="395" t="s">
        <v>990</v>
      </c>
      <c r="C27" s="395" t="s">
        <v>743</v>
      </c>
      <c r="D27" s="395" t="s">
        <v>2612</v>
      </c>
      <c r="E27" s="395" t="s">
        <v>2597</v>
      </c>
      <c r="F27" s="395" t="s">
        <v>1736</v>
      </c>
      <c r="G27" s="391">
        <v>6</v>
      </c>
      <c r="H27" s="395" t="s">
        <v>832</v>
      </c>
      <c r="I27" s="391">
        <v>6</v>
      </c>
      <c r="J27" s="395" t="s">
        <v>2208</v>
      </c>
      <c r="K27" s="395" t="s">
        <v>2072</v>
      </c>
      <c r="L27" s="395" t="s">
        <v>2074</v>
      </c>
      <c r="M27" s="291">
        <v>20</v>
      </c>
    </row>
    <row r="28" spans="1:13" x14ac:dyDescent="0.2">
      <c r="A28" s="391">
        <v>20</v>
      </c>
      <c r="B28" s="394" t="s">
        <v>260</v>
      </c>
      <c r="C28" s="394" t="s">
        <v>261</v>
      </c>
      <c r="D28" s="394" t="s">
        <v>2614</v>
      </c>
      <c r="E28" s="394" t="s">
        <v>2586</v>
      </c>
      <c r="F28" s="394" t="s">
        <v>2229</v>
      </c>
      <c r="G28" s="462">
        <v>9</v>
      </c>
      <c r="H28" s="394" t="s">
        <v>2229</v>
      </c>
      <c r="I28" s="462">
        <v>9</v>
      </c>
      <c r="J28" s="394" t="s">
        <v>2208</v>
      </c>
      <c r="K28" s="394" t="s">
        <v>2072</v>
      </c>
      <c r="L28" s="394" t="s">
        <v>2228</v>
      </c>
      <c r="M28" s="291">
        <v>21</v>
      </c>
    </row>
    <row r="29" spans="1:13" x14ac:dyDescent="0.2">
      <c r="A29" s="391">
        <v>21</v>
      </c>
      <c r="B29" s="393" t="s">
        <v>254</v>
      </c>
      <c r="C29" s="393" t="s">
        <v>255</v>
      </c>
      <c r="D29" s="393" t="s">
        <v>2616</v>
      </c>
      <c r="E29" s="393" t="s">
        <v>2586</v>
      </c>
      <c r="F29" s="393" t="s">
        <v>2230</v>
      </c>
      <c r="G29" s="461">
        <v>12</v>
      </c>
      <c r="H29" s="393" t="s">
        <v>2230</v>
      </c>
      <c r="I29" s="461">
        <v>12</v>
      </c>
      <c r="J29" s="393" t="s">
        <v>2208</v>
      </c>
      <c r="K29" s="393" t="s">
        <v>2068</v>
      </c>
      <c r="L29" s="393" t="s">
        <v>2209</v>
      </c>
      <c r="M29" s="291">
        <v>22</v>
      </c>
    </row>
    <row r="30" spans="1:13" x14ac:dyDescent="0.2">
      <c r="A30" s="391">
        <v>22</v>
      </c>
      <c r="B30" s="394" t="s">
        <v>198</v>
      </c>
      <c r="C30" s="394" t="s">
        <v>199</v>
      </c>
      <c r="D30" s="394" t="s">
        <v>2617</v>
      </c>
      <c r="E30" s="394" t="s">
        <v>2586</v>
      </c>
      <c r="F30" s="394" t="s">
        <v>2232</v>
      </c>
      <c r="G30" s="462">
        <v>9</v>
      </c>
      <c r="H30" s="394" t="s">
        <v>2232</v>
      </c>
      <c r="I30" s="462">
        <v>9</v>
      </c>
      <c r="J30" s="394" t="s">
        <v>2208</v>
      </c>
      <c r="K30" s="394" t="s">
        <v>2068</v>
      </c>
      <c r="L30" s="394" t="s">
        <v>2231</v>
      </c>
      <c r="M30" s="291">
        <v>23</v>
      </c>
    </row>
    <row r="31" spans="1:13" x14ac:dyDescent="0.2">
      <c r="A31" s="391">
        <v>23</v>
      </c>
      <c r="B31" s="395" t="s">
        <v>2234</v>
      </c>
      <c r="C31" s="395" t="s">
        <v>2235</v>
      </c>
      <c r="D31" s="395" t="s">
        <v>2618</v>
      </c>
      <c r="E31" s="395" t="s">
        <v>2605</v>
      </c>
      <c r="F31" s="395" t="s">
        <v>1742</v>
      </c>
      <c r="G31" s="391">
        <v>6</v>
      </c>
      <c r="H31" s="442" t="s">
        <v>0</v>
      </c>
      <c r="I31" s="391">
        <v>6</v>
      </c>
      <c r="J31" s="395" t="s">
        <v>2208</v>
      </c>
      <c r="K31" s="395" t="s">
        <v>2068</v>
      </c>
      <c r="L31" s="395" t="s">
        <v>2231</v>
      </c>
      <c r="M31" s="291">
        <v>24</v>
      </c>
    </row>
    <row r="32" spans="1:13" x14ac:dyDescent="0.2">
      <c r="A32" s="391">
        <v>24</v>
      </c>
      <c r="B32" s="395" t="s">
        <v>2233</v>
      </c>
      <c r="C32" s="395" t="s">
        <v>764</v>
      </c>
      <c r="D32" s="395" t="s">
        <v>2619</v>
      </c>
      <c r="E32" s="395" t="s">
        <v>2586</v>
      </c>
      <c r="F32" s="395" t="s">
        <v>1703</v>
      </c>
      <c r="G32" s="391">
        <v>6</v>
      </c>
      <c r="H32" s="395" t="s">
        <v>834</v>
      </c>
      <c r="I32" s="391">
        <v>6</v>
      </c>
      <c r="J32" s="395" t="s">
        <v>2208</v>
      </c>
      <c r="K32" s="395" t="s">
        <v>2068</v>
      </c>
      <c r="L32" s="395" t="s">
        <v>2231</v>
      </c>
      <c r="M32" s="291">
        <v>25</v>
      </c>
    </row>
    <row r="33" spans="1:13" x14ac:dyDescent="0.2">
      <c r="A33" s="391">
        <v>25</v>
      </c>
      <c r="B33" s="395" t="s">
        <v>873</v>
      </c>
      <c r="C33" s="395" t="s">
        <v>770</v>
      </c>
      <c r="D33" s="395" t="s">
        <v>2620</v>
      </c>
      <c r="E33" s="395" t="s">
        <v>2597</v>
      </c>
      <c r="F33" s="395" t="s">
        <v>1703</v>
      </c>
      <c r="G33" s="391">
        <v>6</v>
      </c>
      <c r="H33" s="395" t="s">
        <v>831</v>
      </c>
      <c r="I33" s="391">
        <v>6</v>
      </c>
      <c r="J33" s="395" t="s">
        <v>2208</v>
      </c>
      <c r="K33" s="395" t="s">
        <v>2068</v>
      </c>
      <c r="L33" s="395" t="s">
        <v>2231</v>
      </c>
      <c r="M33" s="291">
        <v>26</v>
      </c>
    </row>
    <row r="34" spans="1:13" x14ac:dyDescent="0.2">
      <c r="A34" s="391">
        <v>26</v>
      </c>
      <c r="B34" s="394" t="s">
        <v>871</v>
      </c>
      <c r="C34" s="394" t="s">
        <v>766</v>
      </c>
      <c r="D34" s="394" t="s">
        <v>2621</v>
      </c>
      <c r="E34" s="394" t="s">
        <v>2591</v>
      </c>
      <c r="F34" s="394" t="s">
        <v>2236</v>
      </c>
      <c r="G34" s="462">
        <v>9</v>
      </c>
      <c r="H34" s="394" t="s">
        <v>2236</v>
      </c>
      <c r="I34" s="462">
        <v>9</v>
      </c>
      <c r="J34" s="394" t="s">
        <v>2208</v>
      </c>
      <c r="K34" s="394" t="s">
        <v>2068</v>
      </c>
      <c r="L34" s="394" t="s">
        <v>2069</v>
      </c>
      <c r="M34" s="291">
        <v>27</v>
      </c>
    </row>
    <row r="35" spans="1:13" x14ac:dyDescent="0.2">
      <c r="A35" s="391">
        <v>27</v>
      </c>
      <c r="B35" s="395" t="s">
        <v>973</v>
      </c>
      <c r="C35" s="395" t="s">
        <v>751</v>
      </c>
      <c r="D35" s="395" t="s">
        <v>2622</v>
      </c>
      <c r="E35" s="395" t="s">
        <v>2623</v>
      </c>
      <c r="F35" s="395" t="s">
        <v>21</v>
      </c>
      <c r="G35" s="391">
        <v>5</v>
      </c>
      <c r="H35" s="395" t="s">
        <v>18</v>
      </c>
      <c r="I35" s="391">
        <v>5</v>
      </c>
      <c r="J35" s="395" t="s">
        <v>2208</v>
      </c>
      <c r="K35" s="395" t="s">
        <v>2068</v>
      </c>
      <c r="L35" s="395" t="s">
        <v>2069</v>
      </c>
      <c r="M35" s="291">
        <v>28</v>
      </c>
    </row>
    <row r="36" spans="1:13" x14ac:dyDescent="0.2">
      <c r="A36" s="391">
        <v>28</v>
      </c>
      <c r="B36" s="395" t="s">
        <v>1066</v>
      </c>
      <c r="C36" s="395" t="s">
        <v>381</v>
      </c>
      <c r="D36" s="395" t="s">
        <v>2624</v>
      </c>
      <c r="E36" s="395" t="s">
        <v>2623</v>
      </c>
      <c r="F36" s="395" t="s">
        <v>21</v>
      </c>
      <c r="G36" s="391">
        <v>5</v>
      </c>
      <c r="H36" s="395" t="s">
        <v>18</v>
      </c>
      <c r="I36" s="391">
        <v>5</v>
      </c>
      <c r="J36" s="395" t="s">
        <v>2208</v>
      </c>
      <c r="K36" s="395" t="s">
        <v>2068</v>
      </c>
      <c r="L36" s="395" t="s">
        <v>2069</v>
      </c>
      <c r="M36" s="291">
        <v>29</v>
      </c>
    </row>
    <row r="37" spans="1:13" x14ac:dyDescent="0.2">
      <c r="A37" s="391">
        <v>29</v>
      </c>
      <c r="B37" s="395" t="s">
        <v>2238</v>
      </c>
      <c r="C37" s="395" t="s">
        <v>804</v>
      </c>
      <c r="D37" s="395" t="s">
        <v>2625</v>
      </c>
      <c r="E37" s="395" t="s">
        <v>2591</v>
      </c>
      <c r="F37" s="395" t="s">
        <v>1670</v>
      </c>
      <c r="G37" s="391">
        <v>5</v>
      </c>
      <c r="H37" s="395" t="s">
        <v>11</v>
      </c>
      <c r="I37" s="391">
        <v>5</v>
      </c>
      <c r="J37" s="395" t="s">
        <v>2208</v>
      </c>
      <c r="K37" s="395" t="s">
        <v>2068</v>
      </c>
      <c r="L37" s="395" t="s">
        <v>2069</v>
      </c>
      <c r="M37" s="291">
        <v>30</v>
      </c>
    </row>
    <row r="38" spans="1:13" x14ac:dyDescent="0.2">
      <c r="A38" s="391">
        <v>30</v>
      </c>
      <c r="B38" s="394" t="s">
        <v>196</v>
      </c>
      <c r="C38" s="394" t="s">
        <v>197</v>
      </c>
      <c r="D38" s="394" t="s">
        <v>2627</v>
      </c>
      <c r="E38" s="394" t="s">
        <v>2586</v>
      </c>
      <c r="F38" s="394" t="s">
        <v>2240</v>
      </c>
      <c r="G38" s="462">
        <v>9</v>
      </c>
      <c r="H38" s="394" t="s">
        <v>2240</v>
      </c>
      <c r="I38" s="462">
        <v>9</v>
      </c>
      <c r="J38" s="394" t="s">
        <v>2208</v>
      </c>
      <c r="K38" s="394" t="s">
        <v>2068</v>
      </c>
      <c r="L38" s="394" t="s">
        <v>2239</v>
      </c>
      <c r="M38" s="291">
        <v>31</v>
      </c>
    </row>
    <row r="39" spans="1:13" x14ac:dyDescent="0.2">
      <c r="A39" s="391">
        <v>31</v>
      </c>
      <c r="B39" s="395" t="s">
        <v>2241</v>
      </c>
      <c r="C39" s="395" t="s">
        <v>760</v>
      </c>
      <c r="D39" s="395" t="s">
        <v>2631</v>
      </c>
      <c r="E39" s="395" t="s">
        <v>2586</v>
      </c>
      <c r="F39" s="395" t="s">
        <v>1746</v>
      </c>
      <c r="G39" s="391">
        <v>6</v>
      </c>
      <c r="H39" s="395" t="s">
        <v>833</v>
      </c>
      <c r="I39" s="391">
        <v>6</v>
      </c>
      <c r="J39" s="395" t="s">
        <v>2208</v>
      </c>
      <c r="K39" s="395" t="s">
        <v>2068</v>
      </c>
      <c r="L39" s="395" t="s">
        <v>2239</v>
      </c>
      <c r="M39" s="291">
        <v>32</v>
      </c>
    </row>
    <row r="40" spans="1:13" x14ac:dyDescent="0.2">
      <c r="A40" s="391">
        <v>32</v>
      </c>
      <c r="B40" s="395" t="s">
        <v>2242</v>
      </c>
      <c r="C40" s="395" t="s">
        <v>762</v>
      </c>
      <c r="D40" s="395" t="s">
        <v>2628</v>
      </c>
      <c r="E40" s="395" t="s">
        <v>2629</v>
      </c>
      <c r="F40" s="395" t="s">
        <v>124</v>
      </c>
      <c r="G40" s="391">
        <v>5</v>
      </c>
      <c r="H40" s="395" t="s">
        <v>124</v>
      </c>
      <c r="I40" s="391">
        <v>5</v>
      </c>
      <c r="J40" s="395" t="s">
        <v>2208</v>
      </c>
      <c r="K40" s="395" t="s">
        <v>2068</v>
      </c>
      <c r="L40" s="395" t="s">
        <v>2239</v>
      </c>
      <c r="M40" s="291">
        <v>33</v>
      </c>
    </row>
    <row r="41" spans="1:13" x14ac:dyDescent="0.2">
      <c r="A41" s="391">
        <v>33</v>
      </c>
      <c r="B41" s="395" t="s">
        <v>1064</v>
      </c>
      <c r="C41" s="395" t="s">
        <v>487</v>
      </c>
      <c r="D41" s="395" t="s">
        <v>2630</v>
      </c>
      <c r="E41" s="395" t="s">
        <v>2589</v>
      </c>
      <c r="F41" s="395" t="s">
        <v>124</v>
      </c>
      <c r="G41" s="391">
        <v>5</v>
      </c>
      <c r="H41" s="395" t="s">
        <v>101</v>
      </c>
      <c r="I41" s="391">
        <v>5</v>
      </c>
      <c r="J41" s="395" t="s">
        <v>2208</v>
      </c>
      <c r="K41" s="395" t="s">
        <v>2068</v>
      </c>
      <c r="L41" s="395" t="s">
        <v>2239</v>
      </c>
      <c r="M41" s="291">
        <v>34</v>
      </c>
    </row>
    <row r="42" spans="1:13" x14ac:dyDescent="0.2">
      <c r="A42" s="453"/>
      <c r="B42" s="454" t="s">
        <v>1367</v>
      </c>
      <c r="C42" s="455"/>
      <c r="D42" s="455"/>
      <c r="E42" s="455"/>
      <c r="F42" s="455"/>
      <c r="G42" s="463"/>
      <c r="H42" s="456"/>
      <c r="I42" s="463"/>
      <c r="J42" s="455"/>
      <c r="K42" s="455"/>
      <c r="L42" s="455"/>
      <c r="M42" s="291">
        <v>35</v>
      </c>
    </row>
    <row r="43" spans="1:13" x14ac:dyDescent="0.2">
      <c r="A43" s="391">
        <v>34</v>
      </c>
      <c r="B43" s="392" t="s">
        <v>785</v>
      </c>
      <c r="C43" s="392" t="s">
        <v>786</v>
      </c>
      <c r="D43" s="392" t="s">
        <v>2632</v>
      </c>
      <c r="E43" s="392" t="s">
        <v>2633</v>
      </c>
      <c r="F43" s="392" t="s">
        <v>2244</v>
      </c>
      <c r="G43" s="460">
        <v>14</v>
      </c>
      <c r="H43" s="392" t="s">
        <v>2244</v>
      </c>
      <c r="I43" s="460">
        <v>14</v>
      </c>
      <c r="J43" s="392" t="s">
        <v>2243</v>
      </c>
      <c r="K43" s="392" t="s">
        <v>2209</v>
      </c>
      <c r="L43" s="392" t="s">
        <v>2209</v>
      </c>
      <c r="M43" s="291">
        <v>36</v>
      </c>
    </row>
    <row r="44" spans="1:13" x14ac:dyDescent="0.2">
      <c r="A44" s="391">
        <v>35</v>
      </c>
      <c r="B44" s="393" t="s">
        <v>296</v>
      </c>
      <c r="C44" s="393" t="s">
        <v>297</v>
      </c>
      <c r="D44" s="393" t="s">
        <v>2634</v>
      </c>
      <c r="E44" s="393" t="s">
        <v>2586</v>
      </c>
      <c r="F44" s="393" t="s">
        <v>2247</v>
      </c>
      <c r="G44" s="461">
        <v>12</v>
      </c>
      <c r="H44" s="393" t="s">
        <v>2247</v>
      </c>
      <c r="I44" s="461">
        <v>12</v>
      </c>
      <c r="J44" s="393" t="s">
        <v>2243</v>
      </c>
      <c r="K44" s="393" t="s">
        <v>2082</v>
      </c>
      <c r="L44" s="393" t="s">
        <v>2209</v>
      </c>
      <c r="M44" s="291">
        <v>37</v>
      </c>
    </row>
    <row r="45" spans="1:13" x14ac:dyDescent="0.2">
      <c r="A45" s="391">
        <v>36</v>
      </c>
      <c r="B45" s="394" t="s">
        <v>218</v>
      </c>
      <c r="C45" s="394" t="s">
        <v>219</v>
      </c>
      <c r="D45" s="394" t="s">
        <v>2635</v>
      </c>
      <c r="E45" s="394" t="s">
        <v>2591</v>
      </c>
      <c r="F45" s="394" t="s">
        <v>2248</v>
      </c>
      <c r="G45" s="462">
        <v>9</v>
      </c>
      <c r="H45" s="394" t="s">
        <v>2248</v>
      </c>
      <c r="I45" s="462">
        <v>9</v>
      </c>
      <c r="J45" s="394" t="s">
        <v>2243</v>
      </c>
      <c r="K45" s="394" t="s">
        <v>2082</v>
      </c>
      <c r="L45" s="394" t="s">
        <v>2084</v>
      </c>
      <c r="M45" s="291">
        <v>38</v>
      </c>
    </row>
    <row r="46" spans="1:13" x14ac:dyDescent="0.2">
      <c r="A46" s="391">
        <v>37</v>
      </c>
      <c r="B46" s="395" t="s">
        <v>885</v>
      </c>
      <c r="C46" s="395" t="s">
        <v>514</v>
      </c>
      <c r="D46" s="395" t="s">
        <v>2636</v>
      </c>
      <c r="E46" s="395" t="s">
        <v>2589</v>
      </c>
      <c r="F46" s="395" t="s">
        <v>1610</v>
      </c>
      <c r="G46" s="391">
        <v>5</v>
      </c>
      <c r="H46" s="395" t="s">
        <v>173</v>
      </c>
      <c r="I46" s="391">
        <v>5</v>
      </c>
      <c r="J46" s="395" t="s">
        <v>2243</v>
      </c>
      <c r="K46" s="395" t="s">
        <v>2082</v>
      </c>
      <c r="L46" s="395" t="s">
        <v>2084</v>
      </c>
      <c r="M46" s="291">
        <v>39</v>
      </c>
    </row>
    <row r="47" spans="1:13" x14ac:dyDescent="0.2">
      <c r="A47" s="391">
        <v>38</v>
      </c>
      <c r="B47" s="395" t="s">
        <v>886</v>
      </c>
      <c r="C47" s="395" t="s">
        <v>515</v>
      </c>
      <c r="D47" s="395" t="s">
        <v>2637</v>
      </c>
      <c r="E47" s="395" t="s">
        <v>2589</v>
      </c>
      <c r="F47" s="395" t="s">
        <v>1610</v>
      </c>
      <c r="G47" s="391">
        <v>5</v>
      </c>
      <c r="H47" s="395" t="s">
        <v>173</v>
      </c>
      <c r="I47" s="391">
        <v>5</v>
      </c>
      <c r="J47" s="395" t="s">
        <v>2243</v>
      </c>
      <c r="K47" s="395" t="s">
        <v>2082</v>
      </c>
      <c r="L47" s="395" t="s">
        <v>2084</v>
      </c>
      <c r="M47" s="291">
        <v>40</v>
      </c>
    </row>
    <row r="48" spans="1:13" x14ac:dyDescent="0.2">
      <c r="A48" s="391">
        <v>39</v>
      </c>
      <c r="B48" s="395" t="s">
        <v>1165</v>
      </c>
      <c r="C48" s="395" t="s">
        <v>654</v>
      </c>
      <c r="D48" s="395" t="s">
        <v>2638</v>
      </c>
      <c r="E48" s="395" t="s">
        <v>2589</v>
      </c>
      <c r="F48" s="395" t="s">
        <v>1610</v>
      </c>
      <c r="G48" s="391">
        <v>5</v>
      </c>
      <c r="H48" s="395" t="s">
        <v>0</v>
      </c>
      <c r="I48" s="391">
        <v>5</v>
      </c>
      <c r="J48" s="395" t="s">
        <v>2243</v>
      </c>
      <c r="K48" s="395" t="s">
        <v>2082</v>
      </c>
      <c r="L48" s="395" t="s">
        <v>2084</v>
      </c>
      <c r="M48" s="291">
        <v>41</v>
      </c>
    </row>
    <row r="49" spans="1:13" x14ac:dyDescent="0.2">
      <c r="A49" s="391">
        <v>40</v>
      </c>
      <c r="B49" s="394" t="s">
        <v>216</v>
      </c>
      <c r="C49" s="394" t="s">
        <v>217</v>
      </c>
      <c r="D49" s="394" t="s">
        <v>2639</v>
      </c>
      <c r="E49" s="394" t="s">
        <v>2591</v>
      </c>
      <c r="F49" s="394" t="s">
        <v>2251</v>
      </c>
      <c r="G49" s="462">
        <v>9</v>
      </c>
      <c r="H49" s="394" t="s">
        <v>2251</v>
      </c>
      <c r="I49" s="462">
        <v>9</v>
      </c>
      <c r="J49" s="394" t="s">
        <v>2243</v>
      </c>
      <c r="K49" s="394" t="s">
        <v>2082</v>
      </c>
      <c r="L49" s="394" t="s">
        <v>2083</v>
      </c>
      <c r="M49" s="291">
        <v>42</v>
      </c>
    </row>
    <row r="50" spans="1:13" x14ac:dyDescent="0.2">
      <c r="A50" s="391">
        <v>41</v>
      </c>
      <c r="B50" s="395" t="s">
        <v>2405</v>
      </c>
      <c r="C50" s="395" t="s">
        <v>795</v>
      </c>
      <c r="D50" s="395" t="s">
        <v>2927</v>
      </c>
      <c r="E50" s="395" t="s">
        <v>2586</v>
      </c>
      <c r="F50" s="395" t="s">
        <v>2113</v>
      </c>
      <c r="G50" s="391">
        <v>9</v>
      </c>
      <c r="H50" s="395" t="s">
        <v>2113</v>
      </c>
      <c r="I50" s="391">
        <v>7</v>
      </c>
      <c r="J50" s="395" t="s">
        <v>2264</v>
      </c>
      <c r="K50" s="395" t="s">
        <v>2097</v>
      </c>
      <c r="L50" s="395" t="s">
        <v>2246</v>
      </c>
      <c r="M50" s="291">
        <v>43</v>
      </c>
    </row>
    <row r="51" spans="1:13" x14ac:dyDescent="0.2">
      <c r="A51" s="391">
        <v>42</v>
      </c>
      <c r="B51" s="395" t="s">
        <v>888</v>
      </c>
      <c r="C51" s="395" t="s">
        <v>513</v>
      </c>
      <c r="D51" s="395" t="s">
        <v>2640</v>
      </c>
      <c r="E51" s="395" t="s">
        <v>2591</v>
      </c>
      <c r="F51" s="395" t="s">
        <v>1777</v>
      </c>
      <c r="G51" s="391">
        <v>6</v>
      </c>
      <c r="H51" s="395" t="s">
        <v>837</v>
      </c>
      <c r="I51" s="391">
        <v>6</v>
      </c>
      <c r="J51" s="395" t="s">
        <v>2243</v>
      </c>
      <c r="K51" s="395" t="s">
        <v>2082</v>
      </c>
      <c r="L51" s="395" t="s">
        <v>2083</v>
      </c>
      <c r="M51" s="291">
        <v>44</v>
      </c>
    </row>
    <row r="52" spans="1:13" x14ac:dyDescent="0.2">
      <c r="A52" s="391">
        <v>43</v>
      </c>
      <c r="B52" s="395" t="s">
        <v>940</v>
      </c>
      <c r="C52" s="395" t="s">
        <v>578</v>
      </c>
      <c r="D52" s="395" t="s">
        <v>2641</v>
      </c>
      <c r="E52" s="395" t="s">
        <v>2594</v>
      </c>
      <c r="F52" s="395" t="s">
        <v>1777</v>
      </c>
      <c r="G52" s="391">
        <v>6</v>
      </c>
      <c r="H52" s="395" t="s">
        <v>837</v>
      </c>
      <c r="I52" s="391">
        <v>6</v>
      </c>
      <c r="J52" s="395" t="s">
        <v>2243</v>
      </c>
      <c r="K52" s="395" t="s">
        <v>2082</v>
      </c>
      <c r="L52" s="395" t="s">
        <v>2083</v>
      </c>
      <c r="M52" s="291">
        <v>45</v>
      </c>
    </row>
    <row r="53" spans="1:13" x14ac:dyDescent="0.2">
      <c r="A53" s="391">
        <v>44</v>
      </c>
      <c r="B53" s="395" t="s">
        <v>1362</v>
      </c>
      <c r="C53" s="395" t="s">
        <v>2252</v>
      </c>
      <c r="D53" s="395" t="s">
        <v>2642</v>
      </c>
      <c r="E53" s="395" t="s">
        <v>2589</v>
      </c>
      <c r="F53" s="395" t="s">
        <v>1777</v>
      </c>
      <c r="G53" s="391">
        <v>6</v>
      </c>
      <c r="H53" s="395" t="s">
        <v>24</v>
      </c>
      <c r="I53" s="391">
        <v>5</v>
      </c>
      <c r="J53" s="395" t="s">
        <v>2243</v>
      </c>
      <c r="K53" s="395" t="s">
        <v>2082</v>
      </c>
      <c r="L53" s="395" t="s">
        <v>2083</v>
      </c>
      <c r="M53" s="291">
        <v>46</v>
      </c>
    </row>
    <row r="54" spans="1:13" x14ac:dyDescent="0.2">
      <c r="A54" s="391">
        <v>45</v>
      </c>
      <c r="B54" s="393" t="s">
        <v>220</v>
      </c>
      <c r="C54" s="393" t="s">
        <v>221</v>
      </c>
      <c r="D54" s="393" t="s">
        <v>2643</v>
      </c>
      <c r="E54" s="393" t="s">
        <v>2610</v>
      </c>
      <c r="F54" s="393" t="s">
        <v>2253</v>
      </c>
      <c r="G54" s="461">
        <v>12</v>
      </c>
      <c r="H54" s="393" t="s">
        <v>2253</v>
      </c>
      <c r="I54" s="461">
        <v>12</v>
      </c>
      <c r="J54" s="393" t="s">
        <v>2243</v>
      </c>
      <c r="K54" s="393" t="s">
        <v>2085</v>
      </c>
      <c r="L54" s="393" t="s">
        <v>2209</v>
      </c>
      <c r="M54" s="291">
        <v>47</v>
      </c>
    </row>
    <row r="55" spans="1:13" x14ac:dyDescent="0.2">
      <c r="A55" s="391">
        <v>46</v>
      </c>
      <c r="B55" s="394" t="s">
        <v>224</v>
      </c>
      <c r="C55" s="394" t="s">
        <v>225</v>
      </c>
      <c r="D55" s="394" t="s">
        <v>2644</v>
      </c>
      <c r="E55" s="394" t="s">
        <v>2586</v>
      </c>
      <c r="F55" s="394" t="s">
        <v>2254</v>
      </c>
      <c r="G55" s="462">
        <v>9</v>
      </c>
      <c r="H55" s="394" t="s">
        <v>2254</v>
      </c>
      <c r="I55" s="462">
        <v>9</v>
      </c>
      <c r="J55" s="394" t="s">
        <v>2243</v>
      </c>
      <c r="K55" s="394" t="s">
        <v>2085</v>
      </c>
      <c r="L55" s="394" t="s">
        <v>2088</v>
      </c>
      <c r="M55" s="291">
        <v>48</v>
      </c>
    </row>
    <row r="56" spans="1:13" x14ac:dyDescent="0.2">
      <c r="A56" s="391">
        <v>47</v>
      </c>
      <c r="B56" s="395" t="s">
        <v>889</v>
      </c>
      <c r="C56" s="395" t="s">
        <v>511</v>
      </c>
      <c r="D56" s="395" t="s">
        <v>2646</v>
      </c>
      <c r="E56" s="395" t="s">
        <v>2591</v>
      </c>
      <c r="F56" s="395" t="s">
        <v>29</v>
      </c>
      <c r="G56" s="391">
        <v>7</v>
      </c>
      <c r="H56" s="395" t="s">
        <v>29</v>
      </c>
      <c r="I56" s="391">
        <v>7</v>
      </c>
      <c r="J56" s="395" t="s">
        <v>2243</v>
      </c>
      <c r="K56" s="395" t="s">
        <v>2085</v>
      </c>
      <c r="L56" s="395" t="s">
        <v>2088</v>
      </c>
      <c r="M56" s="291">
        <v>49</v>
      </c>
    </row>
    <row r="57" spans="1:13" x14ac:dyDescent="0.2">
      <c r="A57" s="391">
        <v>48</v>
      </c>
      <c r="B57" s="394" t="s">
        <v>222</v>
      </c>
      <c r="C57" s="394" t="s">
        <v>223</v>
      </c>
      <c r="D57" s="394" t="s">
        <v>2647</v>
      </c>
      <c r="E57" s="394" t="s">
        <v>2586</v>
      </c>
      <c r="F57" s="394" t="s">
        <v>2258</v>
      </c>
      <c r="G57" s="462">
        <v>9</v>
      </c>
      <c r="H57" s="394" t="s">
        <v>2258</v>
      </c>
      <c r="I57" s="462">
        <v>9</v>
      </c>
      <c r="J57" s="394" t="s">
        <v>2243</v>
      </c>
      <c r="K57" s="394" t="s">
        <v>2085</v>
      </c>
      <c r="L57" s="394" t="s">
        <v>2257</v>
      </c>
      <c r="M57" s="291">
        <v>50</v>
      </c>
    </row>
    <row r="58" spans="1:13" x14ac:dyDescent="0.2">
      <c r="A58" s="391">
        <v>49</v>
      </c>
      <c r="B58" s="395" t="s">
        <v>890</v>
      </c>
      <c r="C58" s="395" t="s">
        <v>531</v>
      </c>
      <c r="D58" s="395" t="s">
        <v>2651</v>
      </c>
      <c r="E58" s="395" t="s">
        <v>2586</v>
      </c>
      <c r="F58" s="395" t="s">
        <v>1585</v>
      </c>
      <c r="G58" s="391">
        <v>6</v>
      </c>
      <c r="H58" s="395" t="s">
        <v>841</v>
      </c>
      <c r="I58" s="391">
        <v>6</v>
      </c>
      <c r="J58" s="395" t="s">
        <v>2243</v>
      </c>
      <c r="K58" s="395" t="s">
        <v>2085</v>
      </c>
      <c r="L58" s="395" t="s">
        <v>2257</v>
      </c>
      <c r="M58" s="291">
        <v>51</v>
      </c>
    </row>
    <row r="59" spans="1:13" x14ac:dyDescent="0.2">
      <c r="A59" s="391">
        <v>50</v>
      </c>
      <c r="B59" s="395" t="s">
        <v>892</v>
      </c>
      <c r="C59" s="395" t="s">
        <v>503</v>
      </c>
      <c r="D59" s="395" t="s">
        <v>2652</v>
      </c>
      <c r="E59" s="395" t="s">
        <v>2597</v>
      </c>
      <c r="F59" s="395" t="s">
        <v>1585</v>
      </c>
      <c r="G59" s="391">
        <v>6</v>
      </c>
      <c r="H59" s="395" t="s">
        <v>840</v>
      </c>
      <c r="I59" s="391">
        <v>6</v>
      </c>
      <c r="J59" s="395" t="s">
        <v>2243</v>
      </c>
      <c r="K59" s="395" t="s">
        <v>2085</v>
      </c>
      <c r="L59" s="395" t="s">
        <v>2257</v>
      </c>
      <c r="M59" s="291">
        <v>52</v>
      </c>
    </row>
    <row r="60" spans="1:13" x14ac:dyDescent="0.2">
      <c r="A60" s="391">
        <v>51</v>
      </c>
      <c r="B60" s="395" t="s">
        <v>1220</v>
      </c>
      <c r="C60" s="395" t="s">
        <v>1221</v>
      </c>
      <c r="D60" s="395" t="s">
        <v>2653</v>
      </c>
      <c r="E60" s="395" t="s">
        <v>2594</v>
      </c>
      <c r="F60" s="395" t="s">
        <v>1585</v>
      </c>
      <c r="G60" s="391">
        <v>6</v>
      </c>
      <c r="H60" s="395" t="s">
        <v>841</v>
      </c>
      <c r="I60" s="391">
        <v>6</v>
      </c>
      <c r="J60" s="395" t="s">
        <v>2243</v>
      </c>
      <c r="K60" s="395" t="s">
        <v>2085</v>
      </c>
      <c r="L60" s="395" t="s">
        <v>2257</v>
      </c>
      <c r="M60" s="291">
        <v>53</v>
      </c>
    </row>
    <row r="61" spans="1:13" x14ac:dyDescent="0.2">
      <c r="A61" s="391">
        <v>52</v>
      </c>
      <c r="B61" s="395" t="s">
        <v>2262</v>
      </c>
      <c r="C61" s="395" t="s">
        <v>2263</v>
      </c>
      <c r="D61" s="395" t="s">
        <v>2654</v>
      </c>
      <c r="E61" s="395" t="s">
        <v>2594</v>
      </c>
      <c r="F61" s="395" t="s">
        <v>1585</v>
      </c>
      <c r="G61" s="391">
        <v>6</v>
      </c>
      <c r="H61" s="395" t="s">
        <v>841</v>
      </c>
      <c r="I61" s="391">
        <v>6</v>
      </c>
      <c r="J61" s="395" t="s">
        <v>2243</v>
      </c>
      <c r="K61" s="395" t="s">
        <v>2085</v>
      </c>
      <c r="L61" s="395" t="s">
        <v>2257</v>
      </c>
      <c r="M61" s="291">
        <v>54</v>
      </c>
    </row>
    <row r="62" spans="1:13" x14ac:dyDescent="0.2">
      <c r="A62" s="391">
        <v>53</v>
      </c>
      <c r="B62" s="395" t="s">
        <v>2261</v>
      </c>
      <c r="C62" s="395" t="s">
        <v>535</v>
      </c>
      <c r="D62" s="395" t="s">
        <v>2648</v>
      </c>
      <c r="E62" s="395" t="s">
        <v>2591</v>
      </c>
      <c r="F62" s="395" t="s">
        <v>1616</v>
      </c>
      <c r="G62" s="391">
        <v>5</v>
      </c>
      <c r="H62" s="395" t="s">
        <v>839</v>
      </c>
      <c r="I62" s="391">
        <v>5</v>
      </c>
      <c r="J62" s="395" t="s">
        <v>2243</v>
      </c>
      <c r="K62" s="395" t="s">
        <v>2085</v>
      </c>
      <c r="L62" s="395" t="s">
        <v>2257</v>
      </c>
      <c r="M62" s="291">
        <v>55</v>
      </c>
    </row>
    <row r="63" spans="1:13" x14ac:dyDescent="0.2">
      <c r="A63" s="391">
        <v>54</v>
      </c>
      <c r="B63" s="395" t="s">
        <v>1070</v>
      </c>
      <c r="C63" s="395" t="s">
        <v>353</v>
      </c>
      <c r="D63" s="395" t="s">
        <v>2649</v>
      </c>
      <c r="E63" s="395" t="s">
        <v>2597</v>
      </c>
      <c r="F63" s="395" t="s">
        <v>1616</v>
      </c>
      <c r="G63" s="391">
        <v>5</v>
      </c>
      <c r="H63" s="395" t="s">
        <v>839</v>
      </c>
      <c r="I63" s="391">
        <v>5</v>
      </c>
      <c r="J63" s="395" t="s">
        <v>2243</v>
      </c>
      <c r="K63" s="395" t="s">
        <v>2085</v>
      </c>
      <c r="L63" s="395" t="s">
        <v>2257</v>
      </c>
      <c r="M63" s="291">
        <v>56</v>
      </c>
    </row>
    <row r="64" spans="1:13" x14ac:dyDescent="0.2">
      <c r="A64" s="391">
        <v>55</v>
      </c>
      <c r="B64" s="395" t="s">
        <v>2259</v>
      </c>
      <c r="C64" s="395" t="s">
        <v>2260</v>
      </c>
      <c r="D64" s="395" t="s">
        <v>2650</v>
      </c>
      <c r="E64" s="395" t="s">
        <v>2597</v>
      </c>
      <c r="F64" s="395" t="s">
        <v>1616</v>
      </c>
      <c r="G64" s="391">
        <v>5</v>
      </c>
      <c r="H64" s="395" t="s">
        <v>175</v>
      </c>
      <c r="I64" s="391">
        <v>6</v>
      </c>
      <c r="J64" s="395" t="s">
        <v>2243</v>
      </c>
      <c r="K64" s="395" t="s">
        <v>2085</v>
      </c>
      <c r="L64" s="395" t="s">
        <v>2257</v>
      </c>
      <c r="M64" s="291">
        <v>57</v>
      </c>
    </row>
    <row r="65" spans="1:13" x14ac:dyDescent="0.2">
      <c r="A65" s="391">
        <v>56</v>
      </c>
      <c r="B65" s="394" t="s">
        <v>226</v>
      </c>
      <c r="C65" s="394" t="s">
        <v>227</v>
      </c>
      <c r="D65" s="394" t="s">
        <v>2655</v>
      </c>
      <c r="E65" s="394" t="s">
        <v>2591</v>
      </c>
      <c r="F65" s="394" t="s">
        <v>2265</v>
      </c>
      <c r="G65" s="462">
        <v>9</v>
      </c>
      <c r="H65" s="394" t="s">
        <v>2265</v>
      </c>
      <c r="I65" s="462">
        <v>9</v>
      </c>
      <c r="J65" s="394" t="s">
        <v>2243</v>
      </c>
      <c r="K65" s="394" t="s">
        <v>2085</v>
      </c>
      <c r="L65" s="394" t="s">
        <v>2090</v>
      </c>
      <c r="M65" s="291">
        <v>58</v>
      </c>
    </row>
    <row r="66" spans="1:13" x14ac:dyDescent="0.2">
      <c r="A66" s="391">
        <v>57</v>
      </c>
      <c r="B66" s="395" t="s">
        <v>2266</v>
      </c>
      <c r="C66" s="395" t="s">
        <v>506</v>
      </c>
      <c r="D66" s="395" t="s">
        <v>2656</v>
      </c>
      <c r="E66" s="395" t="s">
        <v>2597</v>
      </c>
      <c r="F66" s="395" t="s">
        <v>1584</v>
      </c>
      <c r="G66" s="391">
        <v>7</v>
      </c>
      <c r="H66" s="395" t="s">
        <v>1</v>
      </c>
      <c r="I66" s="391">
        <v>7</v>
      </c>
      <c r="J66" s="395" t="s">
        <v>2243</v>
      </c>
      <c r="K66" s="395" t="s">
        <v>2085</v>
      </c>
      <c r="L66" s="395" t="s">
        <v>2090</v>
      </c>
      <c r="M66" s="291">
        <v>59</v>
      </c>
    </row>
    <row r="67" spans="1:13" x14ac:dyDescent="0.2">
      <c r="A67" s="391">
        <v>58</v>
      </c>
      <c r="B67" s="395" t="s">
        <v>895</v>
      </c>
      <c r="C67" s="395" t="s">
        <v>500</v>
      </c>
      <c r="D67" s="395" t="s">
        <v>2657</v>
      </c>
      <c r="E67" s="395" t="s">
        <v>2594</v>
      </c>
      <c r="F67" s="395" t="s">
        <v>1584</v>
      </c>
      <c r="G67" s="391">
        <v>7</v>
      </c>
      <c r="H67" s="395" t="s">
        <v>5</v>
      </c>
      <c r="I67" s="391">
        <v>7</v>
      </c>
      <c r="J67" s="395" t="s">
        <v>2243</v>
      </c>
      <c r="K67" s="395" t="s">
        <v>2085</v>
      </c>
      <c r="L67" s="395" t="s">
        <v>2090</v>
      </c>
      <c r="M67" s="291">
        <v>60</v>
      </c>
    </row>
    <row r="68" spans="1:13" x14ac:dyDescent="0.2">
      <c r="A68" s="391">
        <v>59</v>
      </c>
      <c r="B68" s="395" t="s">
        <v>894</v>
      </c>
      <c r="C68" s="395" t="s">
        <v>505</v>
      </c>
      <c r="D68" s="395" t="s">
        <v>2658</v>
      </c>
      <c r="E68" s="395" t="s">
        <v>2591</v>
      </c>
      <c r="F68" s="395" t="s">
        <v>1585</v>
      </c>
      <c r="G68" s="391">
        <v>6</v>
      </c>
      <c r="H68" s="395" t="s">
        <v>2</v>
      </c>
      <c r="I68" s="391">
        <v>6</v>
      </c>
      <c r="J68" s="395" t="s">
        <v>2243</v>
      </c>
      <c r="K68" s="395" t="s">
        <v>2085</v>
      </c>
      <c r="L68" s="395" t="s">
        <v>2090</v>
      </c>
      <c r="M68" s="291">
        <v>61</v>
      </c>
    </row>
    <row r="69" spans="1:13" x14ac:dyDescent="0.2">
      <c r="A69" s="391">
        <v>60</v>
      </c>
      <c r="B69" s="395" t="s">
        <v>2267</v>
      </c>
      <c r="C69" s="395" t="s">
        <v>507</v>
      </c>
      <c r="D69" s="395" t="s">
        <v>2659</v>
      </c>
      <c r="E69" s="395" t="s">
        <v>2597</v>
      </c>
      <c r="F69" s="395" t="s">
        <v>1585</v>
      </c>
      <c r="G69" s="391">
        <v>6</v>
      </c>
      <c r="H69" s="395" t="s">
        <v>2</v>
      </c>
      <c r="I69" s="391">
        <v>6</v>
      </c>
      <c r="J69" s="395" t="s">
        <v>2243</v>
      </c>
      <c r="K69" s="395" t="s">
        <v>2085</v>
      </c>
      <c r="L69" s="395" t="s">
        <v>2090</v>
      </c>
      <c r="M69" s="291">
        <v>62</v>
      </c>
    </row>
    <row r="70" spans="1:13" x14ac:dyDescent="0.2">
      <c r="A70" s="391">
        <v>61</v>
      </c>
      <c r="B70" s="395" t="s">
        <v>2268</v>
      </c>
      <c r="C70" s="395" t="s">
        <v>2269</v>
      </c>
      <c r="D70" s="395" t="s">
        <v>2660</v>
      </c>
      <c r="E70" s="395" t="s">
        <v>2594</v>
      </c>
      <c r="F70" s="395" t="s">
        <v>1585</v>
      </c>
      <c r="G70" s="391">
        <v>6</v>
      </c>
      <c r="H70" s="395" t="s">
        <v>841</v>
      </c>
      <c r="I70" s="391">
        <v>6</v>
      </c>
      <c r="J70" s="395" t="s">
        <v>2243</v>
      </c>
      <c r="K70" s="395" t="s">
        <v>2085</v>
      </c>
      <c r="L70" s="395" t="s">
        <v>2090</v>
      </c>
      <c r="M70" s="291">
        <v>63</v>
      </c>
    </row>
    <row r="71" spans="1:13" x14ac:dyDescent="0.2">
      <c r="A71" s="391">
        <v>62</v>
      </c>
      <c r="B71" s="395" t="s">
        <v>2475</v>
      </c>
      <c r="C71" s="395" t="s">
        <v>510</v>
      </c>
      <c r="D71" s="395" t="s">
        <v>3075</v>
      </c>
      <c r="E71" s="395" t="s">
        <v>2594</v>
      </c>
      <c r="F71" s="395" t="s">
        <v>1585</v>
      </c>
      <c r="G71" s="391">
        <v>6</v>
      </c>
      <c r="H71" s="395" t="s">
        <v>841</v>
      </c>
      <c r="I71" s="391">
        <v>6</v>
      </c>
      <c r="J71" s="395" t="s">
        <v>2466</v>
      </c>
      <c r="K71" s="395" t="s">
        <v>2209</v>
      </c>
      <c r="L71" s="395" t="s">
        <v>2094</v>
      </c>
      <c r="M71" s="291">
        <v>64</v>
      </c>
    </row>
    <row r="72" spans="1:13" x14ac:dyDescent="0.2">
      <c r="A72" s="391">
        <v>63</v>
      </c>
      <c r="B72" s="395" t="s">
        <v>2237</v>
      </c>
      <c r="C72" s="395" t="s">
        <v>758</v>
      </c>
      <c r="D72" s="395" t="s">
        <v>2626</v>
      </c>
      <c r="E72" s="395" t="s">
        <v>2591</v>
      </c>
      <c r="F72" s="395" t="s">
        <v>1585</v>
      </c>
      <c r="G72" s="391">
        <v>6</v>
      </c>
      <c r="H72" s="395" t="s">
        <v>2</v>
      </c>
      <c r="I72" s="391">
        <v>6</v>
      </c>
      <c r="J72" s="395" t="s">
        <v>2208</v>
      </c>
      <c r="K72" s="395" t="s">
        <v>2068</v>
      </c>
      <c r="L72" s="395" t="s">
        <v>2069</v>
      </c>
      <c r="M72" s="291">
        <v>65</v>
      </c>
    </row>
    <row r="73" spans="1:13" x14ac:dyDescent="0.2">
      <c r="A73" s="391">
        <v>64</v>
      </c>
      <c r="B73" s="395" t="s">
        <v>1019</v>
      </c>
      <c r="C73" s="395" t="s">
        <v>412</v>
      </c>
      <c r="D73" s="395" t="s">
        <v>2598</v>
      </c>
      <c r="E73" s="395" t="s">
        <v>2591</v>
      </c>
      <c r="F73" s="395" t="s">
        <v>1585</v>
      </c>
      <c r="G73" s="391">
        <v>6</v>
      </c>
      <c r="H73" s="395" t="s">
        <v>2</v>
      </c>
      <c r="I73" s="391">
        <v>6</v>
      </c>
      <c r="J73" s="395" t="s">
        <v>2208</v>
      </c>
      <c r="K73" s="395" t="s">
        <v>2063</v>
      </c>
      <c r="L73" s="395" t="s">
        <v>2065</v>
      </c>
      <c r="M73" s="291">
        <v>66</v>
      </c>
    </row>
    <row r="74" spans="1:13" x14ac:dyDescent="0.2">
      <c r="A74" s="391">
        <v>65</v>
      </c>
      <c r="B74" s="395" t="s">
        <v>1169</v>
      </c>
      <c r="C74" s="395" t="s">
        <v>467</v>
      </c>
      <c r="D74" s="395" t="s">
        <v>2595</v>
      </c>
      <c r="E74" s="395" t="s">
        <v>2586</v>
      </c>
      <c r="F74" s="395" t="s">
        <v>1585</v>
      </c>
      <c r="G74" s="391">
        <v>6</v>
      </c>
      <c r="H74" s="395" t="s">
        <v>1378</v>
      </c>
      <c r="I74" s="391">
        <v>6</v>
      </c>
      <c r="J74" s="395" t="s">
        <v>2208</v>
      </c>
      <c r="K74" s="395" t="s">
        <v>2063</v>
      </c>
      <c r="L74" s="395" t="s">
        <v>2065</v>
      </c>
      <c r="M74" s="291">
        <v>67</v>
      </c>
    </row>
    <row r="75" spans="1:13" x14ac:dyDescent="0.2">
      <c r="A75" s="391">
        <v>66</v>
      </c>
      <c r="B75" s="395" t="s">
        <v>1170</v>
      </c>
      <c r="C75" s="395" t="s">
        <v>469</v>
      </c>
      <c r="D75" s="395" t="s">
        <v>2593</v>
      </c>
      <c r="E75" s="395" t="s">
        <v>2594</v>
      </c>
      <c r="F75" s="395" t="s">
        <v>1585</v>
      </c>
      <c r="G75" s="391">
        <v>6</v>
      </c>
      <c r="H75" s="395" t="s">
        <v>175</v>
      </c>
      <c r="I75" s="391">
        <v>5</v>
      </c>
      <c r="J75" s="395" t="s">
        <v>2208</v>
      </c>
      <c r="K75" s="395" t="s">
        <v>2063</v>
      </c>
      <c r="L75" s="395" t="s">
        <v>2065</v>
      </c>
      <c r="M75" s="291">
        <v>68</v>
      </c>
    </row>
    <row r="76" spans="1:13" x14ac:dyDescent="0.2">
      <c r="A76" s="391">
        <v>67</v>
      </c>
      <c r="B76" s="393" t="s">
        <v>2270</v>
      </c>
      <c r="C76" s="393" t="s">
        <v>229</v>
      </c>
      <c r="D76" s="393" t="s">
        <v>2662</v>
      </c>
      <c r="E76" s="393" t="s">
        <v>2584</v>
      </c>
      <c r="F76" s="393" t="s">
        <v>2271</v>
      </c>
      <c r="G76" s="461">
        <v>12</v>
      </c>
      <c r="H76" s="393" t="s">
        <v>2271</v>
      </c>
      <c r="I76" s="461">
        <v>12</v>
      </c>
      <c r="J76" s="393" t="s">
        <v>2243</v>
      </c>
      <c r="K76" s="393" t="s">
        <v>2091</v>
      </c>
      <c r="L76" s="393" t="s">
        <v>2209</v>
      </c>
      <c r="M76" s="291">
        <v>69</v>
      </c>
    </row>
    <row r="77" spans="1:13" x14ac:dyDescent="0.2">
      <c r="A77" s="391">
        <v>68</v>
      </c>
      <c r="B77" s="394" t="s">
        <v>232</v>
      </c>
      <c r="C77" s="394" t="s">
        <v>233</v>
      </c>
      <c r="D77" s="394" t="s">
        <v>2663</v>
      </c>
      <c r="E77" s="394" t="s">
        <v>2586</v>
      </c>
      <c r="F77" s="394" t="s">
        <v>2272</v>
      </c>
      <c r="G77" s="462">
        <v>9</v>
      </c>
      <c r="H77" s="394" t="s">
        <v>2272</v>
      </c>
      <c r="I77" s="462">
        <v>9</v>
      </c>
      <c r="J77" s="394" t="s">
        <v>2243</v>
      </c>
      <c r="K77" s="394" t="s">
        <v>2091</v>
      </c>
      <c r="L77" s="394" t="s">
        <v>2093</v>
      </c>
      <c r="M77" s="291">
        <v>70</v>
      </c>
    </row>
    <row r="78" spans="1:13" x14ac:dyDescent="0.2">
      <c r="A78" s="391">
        <v>69</v>
      </c>
      <c r="B78" s="395" t="s">
        <v>2273</v>
      </c>
      <c r="C78" s="395" t="s">
        <v>2274</v>
      </c>
      <c r="D78" s="395" t="s">
        <v>2664</v>
      </c>
      <c r="E78" s="395" t="s">
        <v>2610</v>
      </c>
      <c r="F78" s="395" t="s">
        <v>1807</v>
      </c>
      <c r="G78" s="391">
        <v>6</v>
      </c>
      <c r="H78" s="395" t="s">
        <v>842</v>
      </c>
      <c r="I78" s="391">
        <v>6</v>
      </c>
      <c r="J78" s="395" t="s">
        <v>2243</v>
      </c>
      <c r="K78" s="395" t="s">
        <v>2091</v>
      </c>
      <c r="L78" s="395" t="s">
        <v>2093</v>
      </c>
      <c r="M78" s="291">
        <v>71</v>
      </c>
    </row>
    <row r="79" spans="1:13" x14ac:dyDescent="0.2">
      <c r="A79" s="391">
        <v>70</v>
      </c>
      <c r="B79" s="395" t="s">
        <v>2275</v>
      </c>
      <c r="C79" s="395" t="s">
        <v>473</v>
      </c>
      <c r="D79" s="395" t="s">
        <v>2665</v>
      </c>
      <c r="E79" s="395" t="s">
        <v>2597</v>
      </c>
      <c r="F79" s="395" t="s">
        <v>1807</v>
      </c>
      <c r="G79" s="391">
        <v>6</v>
      </c>
      <c r="H79" s="395" t="s">
        <v>842</v>
      </c>
      <c r="I79" s="391">
        <v>6</v>
      </c>
      <c r="J79" s="395" t="s">
        <v>2243</v>
      </c>
      <c r="K79" s="395" t="s">
        <v>2091</v>
      </c>
      <c r="L79" s="395" t="s">
        <v>2093</v>
      </c>
      <c r="M79" s="291">
        <v>72</v>
      </c>
    </row>
    <row r="80" spans="1:13" x14ac:dyDescent="0.2">
      <c r="A80" s="391">
        <v>71</v>
      </c>
      <c r="B80" s="395" t="s">
        <v>2276</v>
      </c>
      <c r="C80" s="395" t="s">
        <v>474</v>
      </c>
      <c r="D80" s="395" t="s">
        <v>2666</v>
      </c>
      <c r="E80" s="395" t="s">
        <v>2597</v>
      </c>
      <c r="F80" s="395" t="s">
        <v>1807</v>
      </c>
      <c r="G80" s="391">
        <v>6</v>
      </c>
      <c r="H80" s="395" t="s">
        <v>842</v>
      </c>
      <c r="I80" s="391">
        <v>6</v>
      </c>
      <c r="J80" s="395" t="s">
        <v>2243</v>
      </c>
      <c r="K80" s="395" t="s">
        <v>2091</v>
      </c>
      <c r="L80" s="395" t="s">
        <v>2093</v>
      </c>
      <c r="M80" s="291">
        <v>73</v>
      </c>
    </row>
    <row r="81" spans="1:13" x14ac:dyDescent="0.2">
      <c r="A81" s="391">
        <v>72</v>
      </c>
      <c r="B81" s="394" t="s">
        <v>230</v>
      </c>
      <c r="C81" s="394" t="s">
        <v>231</v>
      </c>
      <c r="D81" s="394" t="s">
        <v>2667</v>
      </c>
      <c r="E81" s="394" t="s">
        <v>2591</v>
      </c>
      <c r="F81" s="394" t="s">
        <v>2278</v>
      </c>
      <c r="G81" s="462">
        <v>9</v>
      </c>
      <c r="H81" s="394" t="s">
        <v>2278</v>
      </c>
      <c r="I81" s="462">
        <v>9</v>
      </c>
      <c r="J81" s="394" t="s">
        <v>2243</v>
      </c>
      <c r="K81" s="394" t="s">
        <v>2091</v>
      </c>
      <c r="L81" s="394" t="s">
        <v>2277</v>
      </c>
      <c r="M81" s="291">
        <v>74</v>
      </c>
    </row>
    <row r="82" spans="1:13" x14ac:dyDescent="0.2">
      <c r="A82" s="391">
        <v>73</v>
      </c>
      <c r="B82" s="395" t="s">
        <v>2279</v>
      </c>
      <c r="C82" s="395" t="s">
        <v>476</v>
      </c>
      <c r="D82" s="395" t="s">
        <v>2668</v>
      </c>
      <c r="E82" s="395" t="s">
        <v>2597</v>
      </c>
      <c r="F82" s="395" t="s">
        <v>1807</v>
      </c>
      <c r="G82" s="391">
        <v>6</v>
      </c>
      <c r="H82" s="395" t="s">
        <v>842</v>
      </c>
      <c r="I82" s="391">
        <v>6</v>
      </c>
      <c r="J82" s="395" t="s">
        <v>2243</v>
      </c>
      <c r="K82" s="395" t="s">
        <v>2091</v>
      </c>
      <c r="L82" s="395" t="s">
        <v>2277</v>
      </c>
      <c r="M82" s="291">
        <v>75</v>
      </c>
    </row>
    <row r="83" spans="1:13" x14ac:dyDescent="0.2">
      <c r="A83" s="391">
        <v>74</v>
      </c>
      <c r="B83" s="393" t="s">
        <v>2281</v>
      </c>
      <c r="C83" s="393" t="s">
        <v>213</v>
      </c>
      <c r="D83" s="393" t="s">
        <v>2671</v>
      </c>
      <c r="E83" s="393" t="s">
        <v>2586</v>
      </c>
      <c r="F83" s="393" t="s">
        <v>2283</v>
      </c>
      <c r="G83" s="461">
        <v>12</v>
      </c>
      <c r="H83" s="393" t="s">
        <v>2283</v>
      </c>
      <c r="I83" s="461">
        <v>12</v>
      </c>
      <c r="J83" s="393" t="s">
        <v>2243</v>
      </c>
      <c r="K83" s="393" t="s">
        <v>2250</v>
      </c>
      <c r="L83" s="393" t="s">
        <v>2209</v>
      </c>
      <c r="M83" s="291">
        <v>76</v>
      </c>
    </row>
    <row r="84" spans="1:13" x14ac:dyDescent="0.2">
      <c r="A84" s="391">
        <v>75</v>
      </c>
      <c r="B84" s="394" t="s">
        <v>188</v>
      </c>
      <c r="C84" s="394" t="s">
        <v>189</v>
      </c>
      <c r="D84" s="394" t="s">
        <v>2672</v>
      </c>
      <c r="E84" s="394" t="s">
        <v>2586</v>
      </c>
      <c r="F84" s="394" t="s">
        <v>2284</v>
      </c>
      <c r="G84" s="462">
        <v>9</v>
      </c>
      <c r="H84" s="394" t="s">
        <v>2284</v>
      </c>
      <c r="I84" s="462">
        <v>9</v>
      </c>
      <c r="J84" s="394" t="s">
        <v>2243</v>
      </c>
      <c r="K84" s="394" t="s">
        <v>2250</v>
      </c>
      <c r="L84" s="394" t="s">
        <v>2249</v>
      </c>
      <c r="M84" s="291">
        <v>77</v>
      </c>
    </row>
    <row r="85" spans="1:13" x14ac:dyDescent="0.2">
      <c r="A85" s="391">
        <v>76</v>
      </c>
      <c r="B85" s="395" t="s">
        <v>1121</v>
      </c>
      <c r="C85" s="395" t="s">
        <v>554</v>
      </c>
      <c r="D85" s="395" t="s">
        <v>2677</v>
      </c>
      <c r="E85" s="395" t="s">
        <v>2591</v>
      </c>
      <c r="F85" s="395" t="s">
        <v>557</v>
      </c>
      <c r="G85" s="391">
        <v>9</v>
      </c>
      <c r="H85" s="395" t="s">
        <v>557</v>
      </c>
      <c r="I85" s="391">
        <v>9</v>
      </c>
      <c r="J85" s="395" t="s">
        <v>2243</v>
      </c>
      <c r="K85" s="395" t="s">
        <v>2250</v>
      </c>
      <c r="L85" s="395" t="s">
        <v>2249</v>
      </c>
      <c r="M85" s="291">
        <v>78</v>
      </c>
    </row>
    <row r="86" spans="1:13" x14ac:dyDescent="0.2">
      <c r="A86" s="391">
        <v>77</v>
      </c>
      <c r="B86" s="395" t="s">
        <v>2286</v>
      </c>
      <c r="C86" s="395" t="s">
        <v>669</v>
      </c>
      <c r="D86" s="395" t="s">
        <v>2678</v>
      </c>
      <c r="E86" s="395" t="s">
        <v>2597</v>
      </c>
      <c r="F86" s="395" t="s">
        <v>674</v>
      </c>
      <c r="G86" s="391">
        <v>8</v>
      </c>
      <c r="H86" s="395" t="s">
        <v>674</v>
      </c>
      <c r="I86" s="391">
        <v>8</v>
      </c>
      <c r="J86" s="395" t="s">
        <v>2243</v>
      </c>
      <c r="K86" s="395" t="s">
        <v>2250</v>
      </c>
      <c r="L86" s="395" t="s">
        <v>2249</v>
      </c>
      <c r="M86" s="291">
        <v>79</v>
      </c>
    </row>
    <row r="87" spans="1:13" x14ac:dyDescent="0.2">
      <c r="A87" s="391">
        <v>78</v>
      </c>
      <c r="B87" s="395" t="s">
        <v>2285</v>
      </c>
      <c r="C87" s="395" t="s">
        <v>671</v>
      </c>
      <c r="D87" s="395" t="s">
        <v>2675</v>
      </c>
      <c r="E87" s="395" t="s">
        <v>2586</v>
      </c>
      <c r="F87" s="395" t="s">
        <v>1736</v>
      </c>
      <c r="G87" s="391">
        <v>6</v>
      </c>
      <c r="H87" s="395" t="s">
        <v>1347</v>
      </c>
      <c r="I87" s="391">
        <v>6</v>
      </c>
      <c r="J87" s="395" t="s">
        <v>2243</v>
      </c>
      <c r="K87" s="395" t="s">
        <v>2250</v>
      </c>
      <c r="L87" s="395" t="s">
        <v>2249</v>
      </c>
      <c r="M87" s="291">
        <v>80</v>
      </c>
    </row>
    <row r="88" spans="1:13" x14ac:dyDescent="0.2">
      <c r="A88" s="391">
        <v>79</v>
      </c>
      <c r="B88" s="395" t="s">
        <v>2287</v>
      </c>
      <c r="C88" s="395" t="s">
        <v>670</v>
      </c>
      <c r="D88" s="395" t="s">
        <v>2676</v>
      </c>
      <c r="E88" s="395" t="s">
        <v>2597</v>
      </c>
      <c r="F88" s="395" t="s">
        <v>1736</v>
      </c>
      <c r="G88" s="391">
        <v>6</v>
      </c>
      <c r="H88" s="395" t="s">
        <v>1347</v>
      </c>
      <c r="I88" s="391">
        <v>6</v>
      </c>
      <c r="J88" s="395" t="s">
        <v>2243</v>
      </c>
      <c r="K88" s="395" t="s">
        <v>2250</v>
      </c>
      <c r="L88" s="395" t="s">
        <v>2249</v>
      </c>
      <c r="M88" s="291">
        <v>81</v>
      </c>
    </row>
    <row r="89" spans="1:13" x14ac:dyDescent="0.2">
      <c r="A89" s="391">
        <v>80</v>
      </c>
      <c r="B89" s="395" t="s">
        <v>898</v>
      </c>
      <c r="C89" s="395" t="s">
        <v>668</v>
      </c>
      <c r="D89" s="395" t="s">
        <v>2673</v>
      </c>
      <c r="E89" s="395" t="s">
        <v>2597</v>
      </c>
      <c r="F89" s="395" t="s">
        <v>1679</v>
      </c>
      <c r="G89" s="391">
        <v>5</v>
      </c>
      <c r="H89" s="395" t="s">
        <v>169</v>
      </c>
      <c r="I89" s="391">
        <v>5</v>
      </c>
      <c r="J89" s="395" t="s">
        <v>2243</v>
      </c>
      <c r="K89" s="395" t="s">
        <v>2250</v>
      </c>
      <c r="L89" s="395" t="s">
        <v>2249</v>
      </c>
      <c r="M89" s="291">
        <v>82</v>
      </c>
    </row>
    <row r="90" spans="1:13" x14ac:dyDescent="0.2">
      <c r="A90" s="391">
        <v>81</v>
      </c>
      <c r="B90" s="395" t="s">
        <v>1027</v>
      </c>
      <c r="C90" s="395" t="s">
        <v>429</v>
      </c>
      <c r="D90" s="395" t="s">
        <v>2674</v>
      </c>
      <c r="E90" s="395" t="s">
        <v>2589</v>
      </c>
      <c r="F90" s="395" t="s">
        <v>0</v>
      </c>
      <c r="G90" s="391">
        <v>5</v>
      </c>
      <c r="H90" s="395" t="s">
        <v>838</v>
      </c>
      <c r="I90" s="391">
        <v>5</v>
      </c>
      <c r="J90" s="395" t="s">
        <v>2243</v>
      </c>
      <c r="K90" s="395" t="s">
        <v>2250</v>
      </c>
      <c r="L90" s="395" t="s">
        <v>2249</v>
      </c>
      <c r="M90" s="291">
        <v>83</v>
      </c>
    </row>
    <row r="91" spans="1:13" x14ac:dyDescent="0.2">
      <c r="A91" s="391">
        <v>82</v>
      </c>
      <c r="B91" s="395" t="s">
        <v>2310</v>
      </c>
      <c r="C91" s="395" t="s">
        <v>2311</v>
      </c>
      <c r="D91" s="395" t="s">
        <v>2723</v>
      </c>
      <c r="E91" s="395" t="s">
        <v>2597</v>
      </c>
      <c r="F91" s="395" t="s">
        <v>0</v>
      </c>
      <c r="G91" s="391">
        <v>5</v>
      </c>
      <c r="H91" s="395" t="s">
        <v>0</v>
      </c>
      <c r="I91" s="391">
        <v>5</v>
      </c>
      <c r="J91" s="395" t="s">
        <v>2243</v>
      </c>
      <c r="K91" s="395" t="s">
        <v>2250</v>
      </c>
      <c r="L91" s="395" t="s">
        <v>2303</v>
      </c>
      <c r="M91" s="291">
        <v>84</v>
      </c>
    </row>
    <row r="92" spans="1:13" x14ac:dyDescent="0.2">
      <c r="A92" s="391">
        <v>83</v>
      </c>
      <c r="B92" s="394" t="s">
        <v>314</v>
      </c>
      <c r="C92" s="394" t="s">
        <v>315</v>
      </c>
      <c r="D92" s="394" t="s">
        <v>2679</v>
      </c>
      <c r="E92" s="394" t="s">
        <v>2586</v>
      </c>
      <c r="F92" s="394" t="s">
        <v>2288</v>
      </c>
      <c r="G92" s="462">
        <v>9</v>
      </c>
      <c r="H92" s="394" t="s">
        <v>2288</v>
      </c>
      <c r="I92" s="462">
        <v>9</v>
      </c>
      <c r="J92" s="394" t="s">
        <v>2243</v>
      </c>
      <c r="K92" s="394" t="s">
        <v>2250</v>
      </c>
      <c r="L92" s="394" t="s">
        <v>2080</v>
      </c>
      <c r="M92" s="291">
        <v>85</v>
      </c>
    </row>
    <row r="93" spans="1:13" x14ac:dyDescent="0.2">
      <c r="A93" s="391">
        <v>84</v>
      </c>
      <c r="B93" s="395" t="s">
        <v>2289</v>
      </c>
      <c r="C93" s="395" t="s">
        <v>687</v>
      </c>
      <c r="D93" s="395" t="s">
        <v>2687</v>
      </c>
      <c r="E93" s="395" t="s">
        <v>2586</v>
      </c>
      <c r="F93" s="395" t="s">
        <v>2290</v>
      </c>
      <c r="G93" s="391">
        <v>9</v>
      </c>
      <c r="H93" s="395" t="s">
        <v>2290</v>
      </c>
      <c r="I93" s="391">
        <v>9</v>
      </c>
      <c r="J93" s="395" t="s">
        <v>2243</v>
      </c>
      <c r="K93" s="395" t="s">
        <v>2250</v>
      </c>
      <c r="L93" s="395" t="s">
        <v>2080</v>
      </c>
      <c r="M93" s="291">
        <v>86</v>
      </c>
    </row>
    <row r="94" spans="1:13" x14ac:dyDescent="0.2">
      <c r="A94" s="391">
        <v>85</v>
      </c>
      <c r="B94" s="395" t="s">
        <v>2293</v>
      </c>
      <c r="C94" s="395" t="s">
        <v>371</v>
      </c>
      <c r="D94" s="395" t="s">
        <v>2688</v>
      </c>
      <c r="E94" s="395" t="s">
        <v>2594</v>
      </c>
      <c r="F94" s="395" t="s">
        <v>2126</v>
      </c>
      <c r="G94" s="391">
        <v>8</v>
      </c>
      <c r="H94" s="395" t="s">
        <v>2126</v>
      </c>
      <c r="I94" s="391">
        <v>8</v>
      </c>
      <c r="J94" s="395" t="s">
        <v>2243</v>
      </c>
      <c r="K94" s="395" t="s">
        <v>2250</v>
      </c>
      <c r="L94" s="395" t="s">
        <v>2080</v>
      </c>
      <c r="M94" s="291">
        <v>87</v>
      </c>
    </row>
    <row r="95" spans="1:13" x14ac:dyDescent="0.2">
      <c r="A95" s="391">
        <v>86</v>
      </c>
      <c r="B95" s="395" t="s">
        <v>2306</v>
      </c>
      <c r="C95" s="395" t="s">
        <v>683</v>
      </c>
      <c r="D95" s="395" t="s">
        <v>2724</v>
      </c>
      <c r="E95" s="395" t="s">
        <v>2586</v>
      </c>
      <c r="F95" s="395" t="s">
        <v>1745</v>
      </c>
      <c r="G95" s="391">
        <v>6</v>
      </c>
      <c r="H95" s="395" t="s">
        <v>844</v>
      </c>
      <c r="I95" s="391">
        <v>6</v>
      </c>
      <c r="J95" s="395" t="s">
        <v>2243</v>
      </c>
      <c r="K95" s="395" t="s">
        <v>2250</v>
      </c>
      <c r="L95" s="395" t="s">
        <v>2303</v>
      </c>
      <c r="M95" s="291">
        <v>88</v>
      </c>
    </row>
    <row r="96" spans="1:13" x14ac:dyDescent="0.2">
      <c r="A96" s="391">
        <v>87</v>
      </c>
      <c r="B96" s="395" t="s">
        <v>2309</v>
      </c>
      <c r="C96" s="395" t="s">
        <v>684</v>
      </c>
      <c r="D96" s="395" t="s">
        <v>2725</v>
      </c>
      <c r="E96" s="395" t="s">
        <v>2591</v>
      </c>
      <c r="F96" s="395" t="s">
        <v>1745</v>
      </c>
      <c r="G96" s="391">
        <v>6</v>
      </c>
      <c r="H96" s="395" t="s">
        <v>844</v>
      </c>
      <c r="I96" s="391">
        <v>6</v>
      </c>
      <c r="J96" s="395" t="s">
        <v>2243</v>
      </c>
      <c r="K96" s="395" t="s">
        <v>2250</v>
      </c>
      <c r="L96" s="395" t="s">
        <v>2303</v>
      </c>
      <c r="M96" s="291">
        <v>89</v>
      </c>
    </row>
    <row r="97" spans="1:13" x14ac:dyDescent="0.2">
      <c r="A97" s="391">
        <v>88</v>
      </c>
      <c r="B97" s="395" t="s">
        <v>2297</v>
      </c>
      <c r="C97" s="395" t="s">
        <v>2298</v>
      </c>
      <c r="D97" s="395" t="s">
        <v>2700</v>
      </c>
      <c r="E97" s="395" t="s">
        <v>2597</v>
      </c>
      <c r="F97" s="395" t="s">
        <v>1745</v>
      </c>
      <c r="G97" s="391">
        <v>6</v>
      </c>
      <c r="H97" s="395" t="s">
        <v>844</v>
      </c>
      <c r="I97" s="391">
        <v>6</v>
      </c>
      <c r="J97" s="395" t="s">
        <v>2243</v>
      </c>
      <c r="K97" s="395" t="s">
        <v>2250</v>
      </c>
      <c r="L97" s="395" t="s">
        <v>2078</v>
      </c>
      <c r="M97" s="291">
        <v>90</v>
      </c>
    </row>
    <row r="98" spans="1:13" x14ac:dyDescent="0.2">
      <c r="A98" s="391">
        <v>89</v>
      </c>
      <c r="B98" s="395" t="s">
        <v>2294</v>
      </c>
      <c r="C98" s="395" t="s">
        <v>605</v>
      </c>
      <c r="D98" s="395" t="s">
        <v>2686</v>
      </c>
      <c r="E98" s="395" t="s">
        <v>2629</v>
      </c>
      <c r="F98" s="395" t="s">
        <v>1745</v>
      </c>
      <c r="G98" s="391">
        <v>6</v>
      </c>
      <c r="H98" s="395" t="s">
        <v>832</v>
      </c>
      <c r="I98" s="391">
        <v>6</v>
      </c>
      <c r="J98" s="395" t="s">
        <v>2243</v>
      </c>
      <c r="K98" s="395" t="s">
        <v>2250</v>
      </c>
      <c r="L98" s="395" t="s">
        <v>2080</v>
      </c>
      <c r="M98" s="291">
        <v>91</v>
      </c>
    </row>
    <row r="99" spans="1:13" x14ac:dyDescent="0.2">
      <c r="A99" s="391">
        <v>90</v>
      </c>
      <c r="B99" s="395" t="s">
        <v>901</v>
      </c>
      <c r="C99" s="395" t="s">
        <v>679</v>
      </c>
      <c r="D99" s="395" t="s">
        <v>2681</v>
      </c>
      <c r="E99" s="395" t="s">
        <v>2597</v>
      </c>
      <c r="F99" s="395" t="s">
        <v>0</v>
      </c>
      <c r="G99" s="391">
        <v>5</v>
      </c>
      <c r="H99" s="395" t="s">
        <v>101</v>
      </c>
      <c r="I99" s="391">
        <v>5</v>
      </c>
      <c r="J99" s="395" t="s">
        <v>2243</v>
      </c>
      <c r="K99" s="395" t="s">
        <v>2250</v>
      </c>
      <c r="L99" s="395" t="s">
        <v>2080</v>
      </c>
      <c r="M99" s="291">
        <v>92</v>
      </c>
    </row>
    <row r="100" spans="1:13" x14ac:dyDescent="0.2">
      <c r="A100" s="391">
        <v>91</v>
      </c>
      <c r="B100" s="395" t="s">
        <v>902</v>
      </c>
      <c r="C100" s="395" t="s">
        <v>680</v>
      </c>
      <c r="D100" s="395" t="s">
        <v>2682</v>
      </c>
      <c r="E100" s="395" t="s">
        <v>2597</v>
      </c>
      <c r="F100" s="395" t="s">
        <v>0</v>
      </c>
      <c r="G100" s="391">
        <v>5</v>
      </c>
      <c r="H100" s="395" t="s">
        <v>101</v>
      </c>
      <c r="I100" s="391">
        <v>5</v>
      </c>
      <c r="J100" s="395" t="s">
        <v>2243</v>
      </c>
      <c r="K100" s="395" t="s">
        <v>2250</v>
      </c>
      <c r="L100" s="395" t="s">
        <v>2080</v>
      </c>
      <c r="M100" s="291">
        <v>93</v>
      </c>
    </row>
    <row r="101" spans="1:13" x14ac:dyDescent="0.2">
      <c r="A101" s="391">
        <v>92</v>
      </c>
      <c r="B101" s="395" t="s">
        <v>2292</v>
      </c>
      <c r="C101" s="395" t="s">
        <v>675</v>
      </c>
      <c r="D101" s="395" t="s">
        <v>2683</v>
      </c>
      <c r="E101" s="395" t="s">
        <v>2597</v>
      </c>
      <c r="F101" s="395" t="s">
        <v>0</v>
      </c>
      <c r="G101" s="391">
        <v>5</v>
      </c>
      <c r="H101" s="395" t="s">
        <v>101</v>
      </c>
      <c r="I101" s="391">
        <v>5</v>
      </c>
      <c r="J101" s="395" t="s">
        <v>2243</v>
      </c>
      <c r="K101" s="395" t="s">
        <v>2250</v>
      </c>
      <c r="L101" s="395" t="s">
        <v>2080</v>
      </c>
      <c r="M101" s="291">
        <v>94</v>
      </c>
    </row>
    <row r="102" spans="1:13" x14ac:dyDescent="0.2">
      <c r="A102" s="391">
        <v>93</v>
      </c>
      <c r="B102" s="395" t="s">
        <v>903</v>
      </c>
      <c r="C102" s="395" t="s">
        <v>678</v>
      </c>
      <c r="D102" s="395" t="s">
        <v>2684</v>
      </c>
      <c r="E102" s="395" t="s">
        <v>2597</v>
      </c>
      <c r="F102" s="395" t="s">
        <v>0</v>
      </c>
      <c r="G102" s="391">
        <v>5</v>
      </c>
      <c r="H102" s="395" t="s">
        <v>101</v>
      </c>
      <c r="I102" s="391">
        <v>5</v>
      </c>
      <c r="J102" s="395" t="s">
        <v>2243</v>
      </c>
      <c r="K102" s="395" t="s">
        <v>2250</v>
      </c>
      <c r="L102" s="395" t="s">
        <v>2080</v>
      </c>
      <c r="M102" s="291">
        <v>95</v>
      </c>
    </row>
    <row r="103" spans="1:13" x14ac:dyDescent="0.2">
      <c r="A103" s="391">
        <v>94</v>
      </c>
      <c r="B103" s="395" t="s">
        <v>904</v>
      </c>
      <c r="C103" s="395" t="s">
        <v>676</v>
      </c>
      <c r="D103" s="395" t="s">
        <v>2685</v>
      </c>
      <c r="E103" s="395" t="s">
        <v>2597</v>
      </c>
      <c r="F103" s="395" t="s">
        <v>0</v>
      </c>
      <c r="G103" s="391">
        <v>5</v>
      </c>
      <c r="H103" s="395" t="s">
        <v>101</v>
      </c>
      <c r="I103" s="391">
        <v>5</v>
      </c>
      <c r="J103" s="395" t="s">
        <v>2243</v>
      </c>
      <c r="K103" s="395" t="s">
        <v>2250</v>
      </c>
      <c r="L103" s="395" t="s">
        <v>2080</v>
      </c>
      <c r="M103" s="291">
        <v>96</v>
      </c>
    </row>
    <row r="104" spans="1:13" x14ac:dyDescent="0.2">
      <c r="A104" s="391">
        <v>95</v>
      </c>
      <c r="B104" s="394" t="s">
        <v>244</v>
      </c>
      <c r="C104" s="394" t="s">
        <v>245</v>
      </c>
      <c r="D104" s="394" t="s">
        <v>2689</v>
      </c>
      <c r="E104" s="394" t="s">
        <v>2586</v>
      </c>
      <c r="F104" s="394" t="s">
        <v>2295</v>
      </c>
      <c r="G104" s="462">
        <v>9</v>
      </c>
      <c r="H104" s="394" t="s">
        <v>2295</v>
      </c>
      <c r="I104" s="462">
        <v>9</v>
      </c>
      <c r="J104" s="394" t="s">
        <v>2243</v>
      </c>
      <c r="K104" s="394" t="s">
        <v>2250</v>
      </c>
      <c r="L104" s="394" t="s">
        <v>2078</v>
      </c>
      <c r="M104" s="291">
        <v>97</v>
      </c>
    </row>
    <row r="105" spans="1:13" x14ac:dyDescent="0.2">
      <c r="A105" s="391">
        <v>96</v>
      </c>
      <c r="B105" s="395" t="s">
        <v>1031</v>
      </c>
      <c r="C105" s="395" t="s">
        <v>439</v>
      </c>
      <c r="D105" s="395" t="s">
        <v>2706</v>
      </c>
      <c r="E105" s="395" t="s">
        <v>2597</v>
      </c>
      <c r="F105" s="395" t="s">
        <v>1592</v>
      </c>
      <c r="G105" s="391">
        <v>4</v>
      </c>
      <c r="H105" s="395" t="s">
        <v>1582</v>
      </c>
      <c r="I105" s="391">
        <v>4</v>
      </c>
      <c r="J105" s="395" t="s">
        <v>2243</v>
      </c>
      <c r="K105" s="395" t="s">
        <v>2250</v>
      </c>
      <c r="L105" s="395" t="s">
        <v>2078</v>
      </c>
      <c r="M105" s="291">
        <v>98</v>
      </c>
    </row>
    <row r="106" spans="1:13" x14ac:dyDescent="0.2">
      <c r="A106" s="391">
        <v>97</v>
      </c>
      <c r="B106" s="395" t="s">
        <v>2296</v>
      </c>
      <c r="C106" s="395" t="s">
        <v>709</v>
      </c>
      <c r="D106" s="395" t="s">
        <v>2697</v>
      </c>
      <c r="E106" s="395" t="s">
        <v>2597</v>
      </c>
      <c r="F106" s="395" t="s">
        <v>1658</v>
      </c>
      <c r="G106" s="391">
        <v>5</v>
      </c>
      <c r="H106" s="395" t="s">
        <v>26</v>
      </c>
      <c r="I106" s="391">
        <v>5</v>
      </c>
      <c r="J106" s="395" t="s">
        <v>2243</v>
      </c>
      <c r="K106" s="395" t="s">
        <v>2250</v>
      </c>
      <c r="L106" s="395" t="s">
        <v>2078</v>
      </c>
      <c r="M106" s="291">
        <v>99</v>
      </c>
    </row>
    <row r="107" spans="1:13" x14ac:dyDescent="0.2">
      <c r="A107" s="391">
        <v>98</v>
      </c>
      <c r="B107" s="395" t="s">
        <v>1045</v>
      </c>
      <c r="C107" s="395" t="s">
        <v>447</v>
      </c>
      <c r="D107" s="395" t="s">
        <v>2695</v>
      </c>
      <c r="E107" s="395" t="s">
        <v>2623</v>
      </c>
      <c r="F107" s="395" t="s">
        <v>0</v>
      </c>
      <c r="G107" s="391">
        <v>5</v>
      </c>
      <c r="H107" s="395" t="s">
        <v>1355</v>
      </c>
      <c r="I107" s="391">
        <v>5</v>
      </c>
      <c r="J107" s="395" t="s">
        <v>2243</v>
      </c>
      <c r="K107" s="395" t="s">
        <v>2250</v>
      </c>
      <c r="L107" s="395" t="s">
        <v>2078</v>
      </c>
      <c r="M107" s="291">
        <v>100</v>
      </c>
    </row>
    <row r="108" spans="1:13" x14ac:dyDescent="0.2">
      <c r="A108" s="391">
        <v>99</v>
      </c>
      <c r="B108" s="395" t="s">
        <v>2300</v>
      </c>
      <c r="C108" s="395" t="s">
        <v>607</v>
      </c>
      <c r="D108" s="395" t="s">
        <v>2696</v>
      </c>
      <c r="E108" s="395" t="s">
        <v>2629</v>
      </c>
      <c r="F108" s="395" t="s">
        <v>0</v>
      </c>
      <c r="G108" s="391">
        <v>5</v>
      </c>
      <c r="H108" s="395" t="s">
        <v>1355</v>
      </c>
      <c r="I108" s="391">
        <v>5</v>
      </c>
      <c r="J108" s="395" t="s">
        <v>2243</v>
      </c>
      <c r="K108" s="395" t="s">
        <v>2250</v>
      </c>
      <c r="L108" s="395" t="s">
        <v>2078</v>
      </c>
      <c r="M108" s="291">
        <v>101</v>
      </c>
    </row>
    <row r="109" spans="1:13" x14ac:dyDescent="0.2">
      <c r="A109" s="391">
        <v>100</v>
      </c>
      <c r="B109" s="395" t="s">
        <v>2302</v>
      </c>
      <c r="C109" s="395" t="s">
        <v>579</v>
      </c>
      <c r="D109" s="395" t="s">
        <v>2698</v>
      </c>
      <c r="E109" s="395" t="s">
        <v>2591</v>
      </c>
      <c r="F109" s="395" t="s">
        <v>0</v>
      </c>
      <c r="G109" s="391">
        <v>5</v>
      </c>
      <c r="H109" s="395" t="s">
        <v>96</v>
      </c>
      <c r="I109" s="391">
        <v>5</v>
      </c>
      <c r="J109" s="395" t="s">
        <v>2243</v>
      </c>
      <c r="K109" s="395" t="s">
        <v>2250</v>
      </c>
      <c r="L109" s="395" t="s">
        <v>2078</v>
      </c>
      <c r="M109" s="291">
        <v>102</v>
      </c>
    </row>
    <row r="110" spans="1:13" x14ac:dyDescent="0.2">
      <c r="A110" s="391">
        <v>101</v>
      </c>
      <c r="B110" s="395" t="s">
        <v>2308</v>
      </c>
      <c r="C110" s="395" t="s">
        <v>693</v>
      </c>
      <c r="D110" s="395" t="s">
        <v>2699</v>
      </c>
      <c r="E110" s="395" t="s">
        <v>2591</v>
      </c>
      <c r="F110" s="395" t="s">
        <v>0</v>
      </c>
      <c r="G110" s="391">
        <v>5</v>
      </c>
      <c r="H110" s="395" t="s">
        <v>3</v>
      </c>
      <c r="I110" s="391">
        <v>5</v>
      </c>
      <c r="J110" s="395" t="s">
        <v>2243</v>
      </c>
      <c r="K110" s="395" t="s">
        <v>2250</v>
      </c>
      <c r="L110" s="395" t="s">
        <v>2078</v>
      </c>
      <c r="M110" s="291">
        <v>103</v>
      </c>
    </row>
    <row r="111" spans="1:13" x14ac:dyDescent="0.2">
      <c r="A111" s="391">
        <v>102</v>
      </c>
      <c r="B111" s="395" t="s">
        <v>908</v>
      </c>
      <c r="C111" s="395" t="s">
        <v>696</v>
      </c>
      <c r="D111" s="395" t="s">
        <v>2705</v>
      </c>
      <c r="E111" s="395" t="s">
        <v>2597</v>
      </c>
      <c r="F111" s="395" t="s">
        <v>4</v>
      </c>
      <c r="G111" s="465">
        <v>4</v>
      </c>
      <c r="H111" s="395" t="s">
        <v>1582</v>
      </c>
      <c r="I111" s="391">
        <v>4</v>
      </c>
      <c r="J111" s="395" t="s">
        <v>2243</v>
      </c>
      <c r="K111" s="395" t="s">
        <v>2250</v>
      </c>
      <c r="L111" s="395" t="s">
        <v>2078</v>
      </c>
      <c r="M111" s="291">
        <v>104</v>
      </c>
    </row>
    <row r="112" spans="1:13" x14ac:dyDescent="0.2">
      <c r="A112" s="391">
        <v>103</v>
      </c>
      <c r="B112" s="395" t="s">
        <v>910</v>
      </c>
      <c r="C112" s="395" t="s">
        <v>711</v>
      </c>
      <c r="D112" s="395" t="s">
        <v>2707</v>
      </c>
      <c r="E112" s="395" t="s">
        <v>2629</v>
      </c>
      <c r="F112" s="395" t="s">
        <v>4</v>
      </c>
      <c r="G112" s="391">
        <v>3</v>
      </c>
      <c r="H112" s="395" t="s">
        <v>4</v>
      </c>
      <c r="I112" s="391">
        <v>3</v>
      </c>
      <c r="J112" s="395" t="s">
        <v>2243</v>
      </c>
      <c r="K112" s="395" t="s">
        <v>2250</v>
      </c>
      <c r="L112" s="395" t="s">
        <v>2078</v>
      </c>
      <c r="M112" s="291">
        <v>105</v>
      </c>
    </row>
    <row r="113" spans="1:13" x14ac:dyDescent="0.2">
      <c r="A113" s="391">
        <v>104</v>
      </c>
      <c r="B113" s="395" t="s">
        <v>893</v>
      </c>
      <c r="C113" s="395" t="s">
        <v>741</v>
      </c>
      <c r="D113" s="395" t="s">
        <v>2708</v>
      </c>
      <c r="E113" s="395" t="s">
        <v>2589</v>
      </c>
      <c r="F113" s="395" t="s">
        <v>4</v>
      </c>
      <c r="G113" s="391">
        <v>3</v>
      </c>
      <c r="H113" s="395" t="s">
        <v>4</v>
      </c>
      <c r="I113" s="391">
        <v>3</v>
      </c>
      <c r="J113" s="395" t="s">
        <v>2243</v>
      </c>
      <c r="K113" s="395" t="s">
        <v>2250</v>
      </c>
      <c r="L113" s="395" t="s">
        <v>2078</v>
      </c>
      <c r="M113" s="291">
        <v>106</v>
      </c>
    </row>
    <row r="114" spans="1:13" x14ac:dyDescent="0.2">
      <c r="A114" s="391">
        <v>105</v>
      </c>
      <c r="B114" s="395" t="s">
        <v>964</v>
      </c>
      <c r="C114" s="395" t="s">
        <v>602</v>
      </c>
      <c r="D114" s="395" t="s">
        <v>2709</v>
      </c>
      <c r="E114" s="395" t="s">
        <v>2623</v>
      </c>
      <c r="F114" s="395" t="s">
        <v>4</v>
      </c>
      <c r="G114" s="391">
        <v>3</v>
      </c>
      <c r="H114" s="395" t="s">
        <v>4</v>
      </c>
      <c r="I114" s="391">
        <v>3</v>
      </c>
      <c r="J114" s="395" t="s">
        <v>2243</v>
      </c>
      <c r="K114" s="395" t="s">
        <v>2250</v>
      </c>
      <c r="L114" s="395" t="s">
        <v>2078</v>
      </c>
      <c r="M114" s="291">
        <v>107</v>
      </c>
    </row>
    <row r="115" spans="1:13" x14ac:dyDescent="0.2">
      <c r="A115" s="391">
        <v>106</v>
      </c>
      <c r="B115" s="395" t="s">
        <v>1033</v>
      </c>
      <c r="C115" s="395" t="s">
        <v>440</v>
      </c>
      <c r="D115" s="395" t="s">
        <v>2710</v>
      </c>
      <c r="E115" s="395" t="s">
        <v>2597</v>
      </c>
      <c r="F115" s="395" t="s">
        <v>4</v>
      </c>
      <c r="G115" s="465">
        <v>4</v>
      </c>
      <c r="H115" s="395" t="s">
        <v>1582</v>
      </c>
      <c r="I115" s="391">
        <v>4</v>
      </c>
      <c r="J115" s="395" t="s">
        <v>2243</v>
      </c>
      <c r="K115" s="395" t="s">
        <v>2250</v>
      </c>
      <c r="L115" s="395" t="s">
        <v>2078</v>
      </c>
      <c r="M115" s="291">
        <v>108</v>
      </c>
    </row>
    <row r="116" spans="1:13" x14ac:dyDescent="0.2">
      <c r="A116" s="391">
        <v>107</v>
      </c>
      <c r="B116" s="395" t="s">
        <v>1104</v>
      </c>
      <c r="C116" s="395" t="s">
        <v>369</v>
      </c>
      <c r="D116" s="395" t="s">
        <v>2711</v>
      </c>
      <c r="E116" s="395" t="s">
        <v>2623</v>
      </c>
      <c r="F116" s="395" t="s">
        <v>4</v>
      </c>
      <c r="G116" s="391">
        <v>3</v>
      </c>
      <c r="H116" s="395" t="s">
        <v>4</v>
      </c>
      <c r="I116" s="391">
        <v>3</v>
      </c>
      <c r="J116" s="395" t="s">
        <v>2243</v>
      </c>
      <c r="K116" s="395" t="s">
        <v>2250</v>
      </c>
      <c r="L116" s="395" t="s">
        <v>2078</v>
      </c>
      <c r="M116" s="291">
        <v>109</v>
      </c>
    </row>
    <row r="117" spans="1:13" x14ac:dyDescent="0.2">
      <c r="A117" s="391">
        <v>108</v>
      </c>
      <c r="B117" s="395" t="s">
        <v>1158</v>
      </c>
      <c r="C117" s="395" t="s">
        <v>526</v>
      </c>
      <c r="D117" s="395" t="s">
        <v>3069</v>
      </c>
      <c r="E117" s="395" t="s">
        <v>2589</v>
      </c>
      <c r="F117" s="395" t="s">
        <v>4</v>
      </c>
      <c r="G117" s="391">
        <v>3</v>
      </c>
      <c r="H117" s="395" t="s">
        <v>4</v>
      </c>
      <c r="I117" s="391">
        <v>3</v>
      </c>
      <c r="J117" s="395" t="s">
        <v>2035</v>
      </c>
      <c r="K117" s="395" t="s">
        <v>2209</v>
      </c>
      <c r="L117" s="395" t="s">
        <v>2094</v>
      </c>
      <c r="M117" s="291">
        <v>110</v>
      </c>
    </row>
    <row r="118" spans="1:13" x14ac:dyDescent="0.2">
      <c r="A118" s="391">
        <v>109</v>
      </c>
      <c r="B118" s="395" t="s">
        <v>911</v>
      </c>
      <c r="C118" s="395" t="s">
        <v>811</v>
      </c>
      <c r="D118" s="395" t="s">
        <v>2701</v>
      </c>
      <c r="E118" s="395" t="s">
        <v>2629</v>
      </c>
      <c r="F118" s="395" t="s">
        <v>15</v>
      </c>
      <c r="G118" s="391">
        <v>3</v>
      </c>
      <c r="H118" s="395" t="s">
        <v>15</v>
      </c>
      <c r="I118" s="391">
        <v>3</v>
      </c>
      <c r="J118" s="395" t="s">
        <v>2243</v>
      </c>
      <c r="K118" s="395" t="s">
        <v>2250</v>
      </c>
      <c r="L118" s="395" t="s">
        <v>2078</v>
      </c>
      <c r="M118" s="291">
        <v>111</v>
      </c>
    </row>
    <row r="119" spans="1:13" x14ac:dyDescent="0.2">
      <c r="A119" s="391">
        <v>110</v>
      </c>
      <c r="B119" s="395" t="s">
        <v>916</v>
      </c>
      <c r="C119" s="395" t="s">
        <v>787</v>
      </c>
      <c r="D119" s="395" t="s">
        <v>2702</v>
      </c>
      <c r="E119" s="395" t="s">
        <v>2623</v>
      </c>
      <c r="F119" s="395" t="s">
        <v>15</v>
      </c>
      <c r="G119" s="391">
        <v>3</v>
      </c>
      <c r="H119" s="395" t="s">
        <v>15</v>
      </c>
      <c r="I119" s="391">
        <v>3</v>
      </c>
      <c r="J119" s="395" t="s">
        <v>2243</v>
      </c>
      <c r="K119" s="395" t="s">
        <v>2250</v>
      </c>
      <c r="L119" s="395" t="s">
        <v>2078</v>
      </c>
      <c r="M119" s="291">
        <v>112</v>
      </c>
    </row>
    <row r="120" spans="1:13" x14ac:dyDescent="0.2">
      <c r="A120" s="391">
        <v>111</v>
      </c>
      <c r="B120" s="395" t="s">
        <v>921</v>
      </c>
      <c r="C120" s="395" t="s">
        <v>810</v>
      </c>
      <c r="D120" s="395" t="s">
        <v>2703</v>
      </c>
      <c r="E120" s="395" t="s">
        <v>2623</v>
      </c>
      <c r="F120" s="395" t="s">
        <v>15</v>
      </c>
      <c r="G120" s="391">
        <v>3</v>
      </c>
      <c r="H120" s="395" t="s">
        <v>15</v>
      </c>
      <c r="I120" s="391">
        <v>3</v>
      </c>
      <c r="J120" s="395" t="s">
        <v>2243</v>
      </c>
      <c r="K120" s="395" t="s">
        <v>2250</v>
      </c>
      <c r="L120" s="395" t="s">
        <v>2078</v>
      </c>
      <c r="M120" s="291">
        <v>113</v>
      </c>
    </row>
    <row r="121" spans="1:13" x14ac:dyDescent="0.2">
      <c r="A121" s="391">
        <v>112</v>
      </c>
      <c r="B121" s="395" t="s">
        <v>928</v>
      </c>
      <c r="C121" s="395" t="s">
        <v>809</v>
      </c>
      <c r="D121" s="395" t="s">
        <v>2704</v>
      </c>
      <c r="E121" s="395" t="s">
        <v>2670</v>
      </c>
      <c r="F121" s="395" t="s">
        <v>15</v>
      </c>
      <c r="G121" s="391">
        <v>3</v>
      </c>
      <c r="H121" s="395" t="s">
        <v>15</v>
      </c>
      <c r="I121" s="391">
        <v>3</v>
      </c>
      <c r="J121" s="395" t="s">
        <v>2243</v>
      </c>
      <c r="K121" s="395" t="s">
        <v>2250</v>
      </c>
      <c r="L121" s="395" t="s">
        <v>2078</v>
      </c>
      <c r="M121" s="291">
        <v>114</v>
      </c>
    </row>
    <row r="122" spans="1:13" x14ac:dyDescent="0.2">
      <c r="A122" s="391">
        <v>113</v>
      </c>
      <c r="B122" s="395" t="s">
        <v>1043</v>
      </c>
      <c r="C122" s="395" t="s">
        <v>435</v>
      </c>
      <c r="D122" s="395" t="s">
        <v>2690</v>
      </c>
      <c r="E122" s="395" t="s">
        <v>2623</v>
      </c>
      <c r="F122" s="395" t="s">
        <v>1586</v>
      </c>
      <c r="G122" s="391">
        <v>3</v>
      </c>
      <c r="H122" s="395" t="s">
        <v>1990</v>
      </c>
      <c r="I122" s="391">
        <v>3</v>
      </c>
      <c r="J122" s="395" t="s">
        <v>2243</v>
      </c>
      <c r="K122" s="395" t="s">
        <v>2250</v>
      </c>
      <c r="L122" s="395" t="s">
        <v>2078</v>
      </c>
      <c r="M122" s="291">
        <v>115</v>
      </c>
    </row>
    <row r="123" spans="1:13" x14ac:dyDescent="0.2">
      <c r="A123" s="391">
        <v>114</v>
      </c>
      <c r="B123" s="395" t="s">
        <v>1044</v>
      </c>
      <c r="C123" s="395" t="s">
        <v>436</v>
      </c>
      <c r="D123" s="395" t="s">
        <v>2691</v>
      </c>
      <c r="E123" s="395" t="s">
        <v>2623</v>
      </c>
      <c r="F123" s="395" t="s">
        <v>1586</v>
      </c>
      <c r="G123" s="391">
        <v>3</v>
      </c>
      <c r="H123" s="395" t="s">
        <v>1990</v>
      </c>
      <c r="I123" s="391">
        <v>3</v>
      </c>
      <c r="J123" s="395" t="s">
        <v>2243</v>
      </c>
      <c r="K123" s="395" t="s">
        <v>2250</v>
      </c>
      <c r="L123" s="395" t="s">
        <v>2078</v>
      </c>
      <c r="M123" s="291">
        <v>116</v>
      </c>
    </row>
    <row r="124" spans="1:13" x14ac:dyDescent="0.2">
      <c r="A124" s="391">
        <v>115</v>
      </c>
      <c r="B124" s="395" t="s">
        <v>1051</v>
      </c>
      <c r="C124" s="395" t="s">
        <v>437</v>
      </c>
      <c r="D124" s="395" t="s">
        <v>2680</v>
      </c>
      <c r="E124" s="395" t="s">
        <v>2670</v>
      </c>
      <c r="F124" s="395" t="s">
        <v>1586</v>
      </c>
      <c r="G124" s="391">
        <v>3</v>
      </c>
      <c r="H124" s="395" t="s">
        <v>1990</v>
      </c>
      <c r="I124" s="391">
        <v>3</v>
      </c>
      <c r="J124" s="395" t="s">
        <v>2243</v>
      </c>
      <c r="K124" s="395" t="s">
        <v>2250</v>
      </c>
      <c r="L124" s="395" t="s">
        <v>2080</v>
      </c>
      <c r="M124" s="291">
        <v>117</v>
      </c>
    </row>
    <row r="125" spans="1:13" x14ac:dyDescent="0.2">
      <c r="A125" s="391">
        <v>116</v>
      </c>
      <c r="B125" s="395" t="s">
        <v>2299</v>
      </c>
      <c r="C125" s="395" t="s">
        <v>691</v>
      </c>
      <c r="D125" s="395" t="s">
        <v>2692</v>
      </c>
      <c r="E125" s="395" t="s">
        <v>2623</v>
      </c>
      <c r="F125" s="395" t="s">
        <v>1586</v>
      </c>
      <c r="G125" s="391">
        <v>3</v>
      </c>
      <c r="H125" s="395" t="s">
        <v>1990</v>
      </c>
      <c r="I125" s="391">
        <v>3</v>
      </c>
      <c r="J125" s="395" t="s">
        <v>2243</v>
      </c>
      <c r="K125" s="395" t="s">
        <v>2250</v>
      </c>
      <c r="L125" s="395" t="s">
        <v>2078</v>
      </c>
      <c r="M125" s="291">
        <v>118</v>
      </c>
    </row>
    <row r="126" spans="1:13" x14ac:dyDescent="0.2">
      <c r="A126" s="391">
        <v>117</v>
      </c>
      <c r="B126" s="395" t="s">
        <v>923</v>
      </c>
      <c r="C126" s="395" t="s">
        <v>692</v>
      </c>
      <c r="D126" s="395" t="s">
        <v>2693</v>
      </c>
      <c r="E126" s="395" t="s">
        <v>2623</v>
      </c>
      <c r="F126" s="395" t="s">
        <v>1586</v>
      </c>
      <c r="G126" s="391">
        <v>3</v>
      </c>
      <c r="H126" s="395" t="s">
        <v>1990</v>
      </c>
      <c r="I126" s="391">
        <v>3</v>
      </c>
      <c r="J126" s="395" t="s">
        <v>2243</v>
      </c>
      <c r="K126" s="395" t="s">
        <v>2250</v>
      </c>
      <c r="L126" s="395" t="s">
        <v>2078</v>
      </c>
      <c r="M126" s="291">
        <v>119</v>
      </c>
    </row>
    <row r="127" spans="1:13" x14ac:dyDescent="0.2">
      <c r="A127" s="391">
        <v>118</v>
      </c>
      <c r="B127" s="395" t="s">
        <v>1167</v>
      </c>
      <c r="C127" s="395" t="s">
        <v>657</v>
      </c>
      <c r="D127" s="395" t="s">
        <v>2661</v>
      </c>
      <c r="E127" s="395" t="s">
        <v>2605</v>
      </c>
      <c r="F127" s="395" t="s">
        <v>1586</v>
      </c>
      <c r="G127" s="391">
        <v>3</v>
      </c>
      <c r="H127" s="395" t="s">
        <v>14</v>
      </c>
      <c r="I127" s="391">
        <v>3</v>
      </c>
      <c r="J127" s="395" t="s">
        <v>2243</v>
      </c>
      <c r="K127" s="395" t="s">
        <v>2085</v>
      </c>
      <c r="L127" s="395" t="s">
        <v>2090</v>
      </c>
      <c r="M127" s="291">
        <v>120</v>
      </c>
    </row>
    <row r="128" spans="1:13" x14ac:dyDescent="0.2">
      <c r="A128" s="391">
        <v>119</v>
      </c>
      <c r="B128" s="395" t="s">
        <v>2280</v>
      </c>
      <c r="C128" s="395" t="s">
        <v>475</v>
      </c>
      <c r="D128" s="395" t="s">
        <v>2669</v>
      </c>
      <c r="E128" s="395" t="s">
        <v>2670</v>
      </c>
      <c r="F128" s="395" t="s">
        <v>1586</v>
      </c>
      <c r="G128" s="391">
        <v>3</v>
      </c>
      <c r="H128" s="395" t="s">
        <v>14</v>
      </c>
      <c r="I128" s="391">
        <v>3</v>
      </c>
      <c r="J128" s="395" t="s">
        <v>2243</v>
      </c>
      <c r="K128" s="395" t="s">
        <v>2091</v>
      </c>
      <c r="L128" s="395" t="s">
        <v>2277</v>
      </c>
      <c r="M128" s="291">
        <v>121</v>
      </c>
    </row>
    <row r="129" spans="1:13" x14ac:dyDescent="0.2">
      <c r="A129" s="391">
        <v>120</v>
      </c>
      <c r="B129" s="395" t="s">
        <v>924</v>
      </c>
      <c r="C129" s="395" t="s">
        <v>689</v>
      </c>
      <c r="D129" s="395" t="s">
        <v>2694</v>
      </c>
      <c r="E129" s="395" t="s">
        <v>2623</v>
      </c>
      <c r="F129" s="395" t="s">
        <v>1586</v>
      </c>
      <c r="G129" s="391">
        <v>3</v>
      </c>
      <c r="H129" s="395" t="s">
        <v>1990</v>
      </c>
      <c r="I129" s="391">
        <v>3</v>
      </c>
      <c r="J129" s="395" t="s">
        <v>2243</v>
      </c>
      <c r="K129" s="395" t="s">
        <v>2250</v>
      </c>
      <c r="L129" s="395" t="s">
        <v>2078</v>
      </c>
      <c r="M129" s="291">
        <v>122</v>
      </c>
    </row>
    <row r="130" spans="1:13" x14ac:dyDescent="0.2">
      <c r="A130" s="391">
        <v>121</v>
      </c>
      <c r="B130" s="395" t="s">
        <v>960</v>
      </c>
      <c r="C130" s="395" t="s">
        <v>616</v>
      </c>
      <c r="D130" s="395" t="s">
        <v>3070</v>
      </c>
      <c r="E130" s="395" t="s">
        <v>2589</v>
      </c>
      <c r="F130" s="395" t="s">
        <v>1586</v>
      </c>
      <c r="G130" s="391">
        <v>3</v>
      </c>
      <c r="H130" s="395" t="s">
        <v>14</v>
      </c>
      <c r="I130" s="391">
        <v>3</v>
      </c>
      <c r="J130" s="395" t="s">
        <v>2035</v>
      </c>
      <c r="K130" s="395" t="s">
        <v>2209</v>
      </c>
      <c r="L130" s="395" t="s">
        <v>2094</v>
      </c>
      <c r="M130" s="291">
        <v>123</v>
      </c>
    </row>
    <row r="131" spans="1:13" x14ac:dyDescent="0.2">
      <c r="A131" s="391">
        <v>122</v>
      </c>
      <c r="B131" s="395" t="s">
        <v>1107</v>
      </c>
      <c r="C131" s="395" t="s">
        <v>359</v>
      </c>
      <c r="D131" s="395" t="s">
        <v>2604</v>
      </c>
      <c r="E131" s="395" t="s">
        <v>2605</v>
      </c>
      <c r="F131" s="395" t="s">
        <v>1586</v>
      </c>
      <c r="G131" s="391">
        <v>3</v>
      </c>
      <c r="H131" s="395" t="s">
        <v>14</v>
      </c>
      <c r="I131" s="391">
        <v>3</v>
      </c>
      <c r="J131" s="395" t="s">
        <v>2208</v>
      </c>
      <c r="K131" s="395" t="s">
        <v>2063</v>
      </c>
      <c r="L131" s="395" t="s">
        <v>2066</v>
      </c>
      <c r="M131" s="291">
        <v>124</v>
      </c>
    </row>
    <row r="132" spans="1:13" x14ac:dyDescent="0.2">
      <c r="A132" s="391">
        <v>123</v>
      </c>
      <c r="B132" s="395" t="s">
        <v>881</v>
      </c>
      <c r="C132" s="395" t="s">
        <v>710</v>
      </c>
      <c r="D132" s="395" t="s">
        <v>2712</v>
      </c>
      <c r="E132" s="395" t="s">
        <v>2589</v>
      </c>
      <c r="F132" s="395" t="s">
        <v>1586</v>
      </c>
      <c r="G132" s="391">
        <v>3</v>
      </c>
      <c r="H132" s="395" t="s">
        <v>14</v>
      </c>
      <c r="I132" s="391">
        <v>3</v>
      </c>
      <c r="J132" s="395" t="s">
        <v>2243</v>
      </c>
      <c r="K132" s="395" t="s">
        <v>2250</v>
      </c>
      <c r="L132" s="395" t="s">
        <v>2078</v>
      </c>
      <c r="M132" s="291">
        <v>125</v>
      </c>
    </row>
    <row r="133" spans="1:13" x14ac:dyDescent="0.2">
      <c r="A133" s="391">
        <v>124</v>
      </c>
      <c r="B133" s="395" t="s">
        <v>1047</v>
      </c>
      <c r="C133" s="395" t="s">
        <v>424</v>
      </c>
      <c r="D133" s="395" t="s">
        <v>2713</v>
      </c>
      <c r="E133" s="395" t="s">
        <v>2623</v>
      </c>
      <c r="F133" s="395" t="s">
        <v>1586</v>
      </c>
      <c r="G133" s="391">
        <v>3</v>
      </c>
      <c r="H133" s="395" t="s">
        <v>14</v>
      </c>
      <c r="I133" s="391">
        <v>3</v>
      </c>
      <c r="J133" s="395" t="s">
        <v>2243</v>
      </c>
      <c r="K133" s="395" t="s">
        <v>2250</v>
      </c>
      <c r="L133" s="395" t="s">
        <v>2078</v>
      </c>
      <c r="M133" s="291">
        <v>126</v>
      </c>
    </row>
    <row r="134" spans="1:13" x14ac:dyDescent="0.2">
      <c r="A134" s="391">
        <v>125</v>
      </c>
      <c r="B134" s="395" t="s">
        <v>1166</v>
      </c>
      <c r="C134" s="395" t="s">
        <v>656</v>
      </c>
      <c r="D134" s="395" t="s">
        <v>2714</v>
      </c>
      <c r="E134" s="395" t="s">
        <v>2623</v>
      </c>
      <c r="F134" s="395" t="s">
        <v>1586</v>
      </c>
      <c r="G134" s="391">
        <v>3</v>
      </c>
      <c r="H134" s="395" t="s">
        <v>14</v>
      </c>
      <c r="I134" s="391">
        <v>3</v>
      </c>
      <c r="J134" s="395" t="s">
        <v>2243</v>
      </c>
      <c r="K134" s="395" t="s">
        <v>2250</v>
      </c>
      <c r="L134" s="395" t="s">
        <v>2078</v>
      </c>
      <c r="M134" s="291">
        <v>127</v>
      </c>
    </row>
    <row r="135" spans="1:13" x14ac:dyDescent="0.2">
      <c r="A135" s="391">
        <v>126</v>
      </c>
      <c r="B135" s="395" t="s">
        <v>917</v>
      </c>
      <c r="C135" s="395" t="s">
        <v>690</v>
      </c>
      <c r="D135" s="395" t="s">
        <v>2715</v>
      </c>
      <c r="E135" s="395" t="s">
        <v>2623</v>
      </c>
      <c r="F135" s="395" t="s">
        <v>1586</v>
      </c>
      <c r="G135" s="391">
        <v>3</v>
      </c>
      <c r="H135" s="395" t="s">
        <v>14</v>
      </c>
      <c r="I135" s="391">
        <v>3</v>
      </c>
      <c r="J135" s="395" t="s">
        <v>2243</v>
      </c>
      <c r="K135" s="395" t="s">
        <v>2250</v>
      </c>
      <c r="L135" s="395" t="s">
        <v>2078</v>
      </c>
      <c r="M135" s="291">
        <v>128</v>
      </c>
    </row>
    <row r="136" spans="1:13" x14ac:dyDescent="0.2">
      <c r="A136" s="391">
        <v>127</v>
      </c>
      <c r="B136" s="395" t="s">
        <v>918</v>
      </c>
      <c r="C136" s="395" t="s">
        <v>701</v>
      </c>
      <c r="D136" s="395" t="s">
        <v>2716</v>
      </c>
      <c r="E136" s="395" t="s">
        <v>2623</v>
      </c>
      <c r="F136" s="395" t="s">
        <v>1586</v>
      </c>
      <c r="G136" s="391">
        <v>3</v>
      </c>
      <c r="H136" s="395" t="s">
        <v>25</v>
      </c>
      <c r="I136" s="391">
        <v>3</v>
      </c>
      <c r="J136" s="395" t="s">
        <v>2243</v>
      </c>
      <c r="K136" s="395" t="s">
        <v>2250</v>
      </c>
      <c r="L136" s="395" t="s">
        <v>2078</v>
      </c>
      <c r="M136" s="291">
        <v>129</v>
      </c>
    </row>
    <row r="137" spans="1:13" x14ac:dyDescent="0.2">
      <c r="A137" s="391">
        <v>128</v>
      </c>
      <c r="B137" s="395" t="s">
        <v>919</v>
      </c>
      <c r="C137" s="395" t="s">
        <v>700</v>
      </c>
      <c r="D137" s="395" t="s">
        <v>2717</v>
      </c>
      <c r="E137" s="395" t="s">
        <v>2623</v>
      </c>
      <c r="F137" s="395" t="s">
        <v>1586</v>
      </c>
      <c r="G137" s="391">
        <v>3</v>
      </c>
      <c r="H137" s="395" t="s">
        <v>25</v>
      </c>
      <c r="I137" s="391">
        <v>3</v>
      </c>
      <c r="J137" s="395" t="s">
        <v>2243</v>
      </c>
      <c r="K137" s="395" t="s">
        <v>2250</v>
      </c>
      <c r="L137" s="395" t="s">
        <v>2078</v>
      </c>
      <c r="M137" s="291">
        <v>130</v>
      </c>
    </row>
    <row r="138" spans="1:13" x14ac:dyDescent="0.2">
      <c r="A138" s="391">
        <v>129</v>
      </c>
      <c r="B138" s="395" t="s">
        <v>920</v>
      </c>
      <c r="C138" s="395" t="s">
        <v>699</v>
      </c>
      <c r="D138" s="395" t="s">
        <v>2718</v>
      </c>
      <c r="E138" s="395" t="s">
        <v>2623</v>
      </c>
      <c r="F138" s="395" t="s">
        <v>1586</v>
      </c>
      <c r="G138" s="391">
        <v>3</v>
      </c>
      <c r="H138" s="395" t="s">
        <v>25</v>
      </c>
      <c r="I138" s="391">
        <v>3</v>
      </c>
      <c r="J138" s="395" t="s">
        <v>2243</v>
      </c>
      <c r="K138" s="395" t="s">
        <v>2250</v>
      </c>
      <c r="L138" s="395" t="s">
        <v>2078</v>
      </c>
      <c r="M138" s="291">
        <v>131</v>
      </c>
    </row>
    <row r="139" spans="1:13" x14ac:dyDescent="0.2">
      <c r="A139" s="391">
        <v>130</v>
      </c>
      <c r="B139" s="395" t="s">
        <v>1108</v>
      </c>
      <c r="C139" s="395" t="s">
        <v>361</v>
      </c>
      <c r="D139" s="395" t="s">
        <v>2719</v>
      </c>
      <c r="E139" s="395" t="s">
        <v>2605</v>
      </c>
      <c r="F139" s="395" t="s">
        <v>1586</v>
      </c>
      <c r="G139" s="391">
        <v>3</v>
      </c>
      <c r="H139" s="395" t="s">
        <v>14</v>
      </c>
      <c r="I139" s="391">
        <v>3</v>
      </c>
      <c r="J139" s="395" t="s">
        <v>2243</v>
      </c>
      <c r="K139" s="395" t="s">
        <v>2250</v>
      </c>
      <c r="L139" s="395" t="s">
        <v>2078</v>
      </c>
      <c r="M139" s="291">
        <v>132</v>
      </c>
    </row>
    <row r="140" spans="1:13" x14ac:dyDescent="0.2">
      <c r="A140" s="391">
        <v>131</v>
      </c>
      <c r="B140" s="394" t="s">
        <v>932</v>
      </c>
      <c r="C140" s="394" t="s">
        <v>665</v>
      </c>
      <c r="D140" s="394" t="s">
        <v>2720</v>
      </c>
      <c r="E140" s="394" t="s">
        <v>2591</v>
      </c>
      <c r="F140" s="394" t="s">
        <v>2304</v>
      </c>
      <c r="G140" s="462">
        <v>9</v>
      </c>
      <c r="H140" s="394" t="s">
        <v>2304</v>
      </c>
      <c r="I140" s="462">
        <v>9</v>
      </c>
      <c r="J140" s="394" t="s">
        <v>2243</v>
      </c>
      <c r="K140" s="394" t="s">
        <v>2250</v>
      </c>
      <c r="L140" s="394" t="s">
        <v>2303</v>
      </c>
      <c r="M140" s="291">
        <v>133</v>
      </c>
    </row>
    <row r="141" spans="1:13" x14ac:dyDescent="0.2">
      <c r="A141" s="391">
        <v>132</v>
      </c>
      <c r="B141" s="395" t="s">
        <v>930</v>
      </c>
      <c r="C141" s="395" t="s">
        <v>931</v>
      </c>
      <c r="D141" s="395" t="s">
        <v>2721</v>
      </c>
      <c r="E141" s="395" t="s">
        <v>2610</v>
      </c>
      <c r="F141" s="395" t="s">
        <v>2307</v>
      </c>
      <c r="G141" s="391">
        <v>11</v>
      </c>
      <c r="H141" s="395" t="s">
        <v>2307</v>
      </c>
      <c r="I141" s="391">
        <v>8</v>
      </c>
      <c r="J141" s="395" t="s">
        <v>2243</v>
      </c>
      <c r="K141" s="395" t="s">
        <v>2250</v>
      </c>
      <c r="L141" s="395" t="s">
        <v>2303</v>
      </c>
      <c r="M141" s="291">
        <v>134</v>
      </c>
    </row>
    <row r="142" spans="1:13" x14ac:dyDescent="0.2">
      <c r="A142" s="391">
        <v>133</v>
      </c>
      <c r="B142" s="395" t="s">
        <v>935</v>
      </c>
      <c r="C142" s="395" t="s">
        <v>661</v>
      </c>
      <c r="D142" s="395" t="s">
        <v>2722</v>
      </c>
      <c r="E142" s="395" t="s">
        <v>2629</v>
      </c>
      <c r="F142" s="395" t="s">
        <v>556</v>
      </c>
      <c r="G142" s="391">
        <v>6</v>
      </c>
      <c r="H142" s="395" t="s">
        <v>556</v>
      </c>
      <c r="I142" s="391">
        <v>6</v>
      </c>
      <c r="J142" s="395" t="s">
        <v>2243</v>
      </c>
      <c r="K142" s="395" t="s">
        <v>2250</v>
      </c>
      <c r="L142" s="395" t="s">
        <v>2303</v>
      </c>
      <c r="M142" s="291">
        <v>135</v>
      </c>
    </row>
    <row r="143" spans="1:13" x14ac:dyDescent="0.2">
      <c r="A143" s="391">
        <v>134</v>
      </c>
      <c r="B143" s="395" t="s">
        <v>2255</v>
      </c>
      <c r="C143" s="395" t="s">
        <v>2256</v>
      </c>
      <c r="D143" s="395" t="s">
        <v>2645</v>
      </c>
      <c r="E143" s="395" t="s">
        <v>2629</v>
      </c>
      <c r="F143" s="395" t="s">
        <v>556</v>
      </c>
      <c r="G143" s="391">
        <v>6</v>
      </c>
      <c r="H143" s="395" t="s">
        <v>556</v>
      </c>
      <c r="I143" s="391">
        <v>6</v>
      </c>
      <c r="J143" s="395" t="s">
        <v>2243</v>
      </c>
      <c r="K143" s="395" t="s">
        <v>2085</v>
      </c>
      <c r="L143" s="395" t="s">
        <v>2088</v>
      </c>
      <c r="M143" s="291">
        <v>136</v>
      </c>
    </row>
    <row r="144" spans="1:13" x14ac:dyDescent="0.2">
      <c r="A144" s="391">
        <v>135</v>
      </c>
      <c r="B144" s="395" t="s">
        <v>2305</v>
      </c>
      <c r="C144" s="395" t="s">
        <v>681</v>
      </c>
      <c r="D144" s="395" t="s">
        <v>2726</v>
      </c>
      <c r="E144" s="395" t="s">
        <v>2586</v>
      </c>
      <c r="F144" s="395" t="s">
        <v>1718</v>
      </c>
      <c r="G144" s="391">
        <v>6</v>
      </c>
      <c r="H144" s="395" t="s">
        <v>100</v>
      </c>
      <c r="I144" s="391">
        <v>6</v>
      </c>
      <c r="J144" s="395" t="s">
        <v>2243</v>
      </c>
      <c r="K144" s="395" t="s">
        <v>2250</v>
      </c>
      <c r="L144" s="395" t="s">
        <v>2303</v>
      </c>
      <c r="M144" s="291">
        <v>137</v>
      </c>
    </row>
    <row r="145" spans="1:13" x14ac:dyDescent="0.2">
      <c r="A145" s="391">
        <v>136</v>
      </c>
      <c r="B145" s="395" t="s">
        <v>929</v>
      </c>
      <c r="C145" s="395" t="s">
        <v>663</v>
      </c>
      <c r="D145" s="395" t="s">
        <v>2729</v>
      </c>
      <c r="E145" s="395" t="s">
        <v>2586</v>
      </c>
      <c r="F145" s="395" t="s">
        <v>1997</v>
      </c>
      <c r="G145" s="391">
        <v>6</v>
      </c>
      <c r="H145" s="395" t="s">
        <v>1346</v>
      </c>
      <c r="I145" s="391">
        <v>6</v>
      </c>
      <c r="J145" s="395" t="s">
        <v>2243</v>
      </c>
      <c r="K145" s="395" t="s">
        <v>2250</v>
      </c>
      <c r="L145" s="395" t="s">
        <v>2303</v>
      </c>
      <c r="M145" s="291">
        <v>138</v>
      </c>
    </row>
    <row r="146" spans="1:13" x14ac:dyDescent="0.2">
      <c r="A146" s="391">
        <v>137</v>
      </c>
      <c r="B146" s="395" t="s">
        <v>933</v>
      </c>
      <c r="C146" s="395" t="s">
        <v>664</v>
      </c>
      <c r="D146" s="395" t="s">
        <v>2730</v>
      </c>
      <c r="E146" s="395" t="s">
        <v>2591</v>
      </c>
      <c r="F146" s="395" t="s">
        <v>1997</v>
      </c>
      <c r="G146" s="391">
        <v>6</v>
      </c>
      <c r="H146" s="395" t="s">
        <v>1346</v>
      </c>
      <c r="I146" s="391">
        <v>6</v>
      </c>
      <c r="J146" s="395" t="s">
        <v>2243</v>
      </c>
      <c r="K146" s="395" t="s">
        <v>2250</v>
      </c>
      <c r="L146" s="395" t="s">
        <v>2303</v>
      </c>
      <c r="M146" s="291">
        <v>139</v>
      </c>
    </row>
    <row r="147" spans="1:13" x14ac:dyDescent="0.2">
      <c r="A147" s="391">
        <v>138</v>
      </c>
      <c r="B147" s="395" t="s">
        <v>2312</v>
      </c>
      <c r="C147" s="395" t="s">
        <v>2313</v>
      </c>
      <c r="D147" s="395" t="s">
        <v>2728</v>
      </c>
      <c r="E147" s="395" t="s">
        <v>2589</v>
      </c>
      <c r="F147" s="395" t="s">
        <v>1621</v>
      </c>
      <c r="G147" s="391">
        <v>5</v>
      </c>
      <c r="H147" s="395" t="s">
        <v>178</v>
      </c>
      <c r="I147" s="391">
        <v>5</v>
      </c>
      <c r="J147" s="395" t="s">
        <v>2243</v>
      </c>
      <c r="K147" s="395" t="s">
        <v>2250</v>
      </c>
      <c r="L147" s="395" t="s">
        <v>2303</v>
      </c>
      <c r="M147" s="291">
        <v>140</v>
      </c>
    </row>
    <row r="148" spans="1:13" x14ac:dyDescent="0.2">
      <c r="A148" s="391">
        <v>139</v>
      </c>
      <c r="B148" s="395" t="s">
        <v>883</v>
      </c>
      <c r="C148" s="395" t="s">
        <v>660</v>
      </c>
      <c r="D148" s="395" t="s">
        <v>2727</v>
      </c>
      <c r="E148" s="395" t="s">
        <v>2629</v>
      </c>
      <c r="F148" s="395" t="s">
        <v>1586</v>
      </c>
      <c r="G148" s="391">
        <v>3</v>
      </c>
      <c r="H148" s="395" t="s">
        <v>14</v>
      </c>
      <c r="I148" s="391">
        <v>3</v>
      </c>
      <c r="J148" s="395" t="s">
        <v>2243</v>
      </c>
      <c r="K148" s="395" t="s">
        <v>2250</v>
      </c>
      <c r="L148" s="395" t="s">
        <v>2303</v>
      </c>
      <c r="M148" s="291">
        <v>141</v>
      </c>
    </row>
    <row r="149" spans="1:13" x14ac:dyDescent="0.2">
      <c r="A149" s="391">
        <v>140</v>
      </c>
      <c r="B149" s="395" t="s">
        <v>1211</v>
      </c>
      <c r="C149" s="395" t="s">
        <v>479</v>
      </c>
      <c r="D149" s="395" t="s">
        <v>3092</v>
      </c>
      <c r="E149" s="395" t="s">
        <v>2594</v>
      </c>
      <c r="F149" s="395" t="s">
        <v>1586</v>
      </c>
      <c r="G149" s="391">
        <v>3</v>
      </c>
      <c r="H149" s="395" t="s">
        <v>14</v>
      </c>
      <c r="I149" s="391">
        <v>3</v>
      </c>
      <c r="J149" s="395" t="s">
        <v>1418</v>
      </c>
      <c r="K149" s="395" t="s">
        <v>2209</v>
      </c>
      <c r="L149" s="395" t="s">
        <v>2094</v>
      </c>
      <c r="M149" s="291">
        <v>142</v>
      </c>
    </row>
    <row r="150" spans="1:13" x14ac:dyDescent="0.2">
      <c r="A150" s="417"/>
      <c r="B150" s="417" t="s">
        <v>2044</v>
      </c>
      <c r="C150" s="405"/>
      <c r="D150" s="405"/>
      <c r="E150" s="406"/>
      <c r="F150" s="417"/>
      <c r="G150" s="464"/>
      <c r="H150" s="405"/>
      <c r="I150" s="464"/>
      <c r="J150" s="406"/>
      <c r="K150" s="406"/>
      <c r="L150" s="406"/>
      <c r="M150" s="291">
        <v>143</v>
      </c>
    </row>
    <row r="151" spans="1:13" x14ac:dyDescent="0.2">
      <c r="A151" s="391">
        <v>141</v>
      </c>
      <c r="B151" s="393" t="s">
        <v>2314</v>
      </c>
      <c r="C151" s="393" t="s">
        <v>275</v>
      </c>
      <c r="D151" s="393" t="s">
        <v>2731</v>
      </c>
      <c r="E151" s="393" t="s">
        <v>2586</v>
      </c>
      <c r="F151" s="393" t="s">
        <v>2315</v>
      </c>
      <c r="G151" s="461">
        <v>12</v>
      </c>
      <c r="H151" s="393" t="s">
        <v>2315</v>
      </c>
      <c r="I151" s="461">
        <v>12</v>
      </c>
      <c r="J151" s="393" t="s">
        <v>2301</v>
      </c>
      <c r="K151" s="393" t="s">
        <v>2097</v>
      </c>
      <c r="L151" s="393" t="s">
        <v>2209</v>
      </c>
      <c r="M151" s="291">
        <v>144</v>
      </c>
    </row>
    <row r="152" spans="1:13" x14ac:dyDescent="0.2">
      <c r="A152" s="391">
        <v>142</v>
      </c>
      <c r="B152" s="394" t="s">
        <v>266</v>
      </c>
      <c r="C152" s="394" t="s">
        <v>267</v>
      </c>
      <c r="D152" s="394" t="s">
        <v>2732</v>
      </c>
      <c r="E152" s="394" t="s">
        <v>2586</v>
      </c>
      <c r="F152" s="394" t="s">
        <v>2316</v>
      </c>
      <c r="G152" s="462">
        <v>9</v>
      </c>
      <c r="H152" s="394" t="s">
        <v>2316</v>
      </c>
      <c r="I152" s="462">
        <v>9</v>
      </c>
      <c r="J152" s="394" t="s">
        <v>2301</v>
      </c>
      <c r="K152" s="394" t="s">
        <v>2097</v>
      </c>
      <c r="L152" s="394" t="s">
        <v>2106</v>
      </c>
      <c r="M152" s="291">
        <v>145</v>
      </c>
    </row>
    <row r="153" spans="1:13" x14ac:dyDescent="0.2">
      <c r="A153" s="391">
        <v>143</v>
      </c>
      <c r="B153" s="395" t="s">
        <v>1159</v>
      </c>
      <c r="C153" s="395" t="s">
        <v>518</v>
      </c>
      <c r="D153" s="395" t="s">
        <v>2733</v>
      </c>
      <c r="E153" s="395" t="s">
        <v>2589</v>
      </c>
      <c r="F153" s="395" t="s">
        <v>18</v>
      </c>
      <c r="G153" s="391">
        <v>5</v>
      </c>
      <c r="H153" s="395" t="s">
        <v>1355</v>
      </c>
      <c r="I153" s="391">
        <v>5</v>
      </c>
      <c r="J153" s="395" t="s">
        <v>2301</v>
      </c>
      <c r="K153" s="395" t="s">
        <v>2097</v>
      </c>
      <c r="L153" s="395" t="s">
        <v>2106</v>
      </c>
      <c r="M153" s="291">
        <v>146</v>
      </c>
    </row>
    <row r="154" spans="1:13" x14ac:dyDescent="0.2">
      <c r="A154" s="391">
        <v>144</v>
      </c>
      <c r="B154" s="394" t="s">
        <v>979</v>
      </c>
      <c r="C154" s="394" t="s">
        <v>744</v>
      </c>
      <c r="D154" s="394" t="s">
        <v>2734</v>
      </c>
      <c r="E154" s="394" t="s">
        <v>2586</v>
      </c>
      <c r="F154" s="394" t="s">
        <v>2317</v>
      </c>
      <c r="G154" s="462">
        <v>9</v>
      </c>
      <c r="H154" s="394" t="s">
        <v>2317</v>
      </c>
      <c r="I154" s="462">
        <v>9</v>
      </c>
      <c r="J154" s="394" t="s">
        <v>2301</v>
      </c>
      <c r="K154" s="394" t="s">
        <v>2097</v>
      </c>
      <c r="L154" s="394" t="s">
        <v>2102</v>
      </c>
      <c r="M154" s="291">
        <v>147</v>
      </c>
    </row>
    <row r="155" spans="1:13" x14ac:dyDescent="0.2">
      <c r="A155" s="391">
        <v>145</v>
      </c>
      <c r="B155" s="395" t="s">
        <v>937</v>
      </c>
      <c r="C155" s="395" t="s">
        <v>575</v>
      </c>
      <c r="D155" s="395" t="s">
        <v>2736</v>
      </c>
      <c r="E155" s="395" t="s">
        <v>2591</v>
      </c>
      <c r="F155" s="395" t="s">
        <v>1585</v>
      </c>
      <c r="G155" s="391">
        <v>6</v>
      </c>
      <c r="H155" s="395" t="s">
        <v>2</v>
      </c>
      <c r="I155" s="391">
        <v>6</v>
      </c>
      <c r="J155" s="395" t="s">
        <v>2301</v>
      </c>
      <c r="K155" s="395" t="s">
        <v>2097</v>
      </c>
      <c r="L155" s="395" t="s">
        <v>2102</v>
      </c>
      <c r="M155" s="291">
        <v>148</v>
      </c>
    </row>
    <row r="156" spans="1:13" x14ac:dyDescent="0.2">
      <c r="A156" s="391">
        <v>146</v>
      </c>
      <c r="B156" s="395" t="s">
        <v>1053</v>
      </c>
      <c r="C156" s="395" t="s">
        <v>481</v>
      </c>
      <c r="D156" s="395" t="s">
        <v>2735</v>
      </c>
      <c r="E156" s="395" t="s">
        <v>2591</v>
      </c>
      <c r="F156" s="395" t="s">
        <v>1616</v>
      </c>
      <c r="G156" s="391">
        <v>5</v>
      </c>
      <c r="H156" s="395" t="s">
        <v>839</v>
      </c>
      <c r="I156" s="391">
        <v>5</v>
      </c>
      <c r="J156" s="395" t="s">
        <v>2301</v>
      </c>
      <c r="K156" s="395" t="s">
        <v>2097</v>
      </c>
      <c r="L156" s="395" t="s">
        <v>2102</v>
      </c>
      <c r="M156" s="291">
        <v>149</v>
      </c>
    </row>
    <row r="157" spans="1:13" x14ac:dyDescent="0.2">
      <c r="A157" s="391">
        <v>147</v>
      </c>
      <c r="B157" s="394" t="s">
        <v>316</v>
      </c>
      <c r="C157" s="394" t="s">
        <v>317</v>
      </c>
      <c r="D157" s="394" t="s">
        <v>2737</v>
      </c>
      <c r="E157" s="394" t="s">
        <v>2586</v>
      </c>
      <c r="F157" s="394" t="s">
        <v>2318</v>
      </c>
      <c r="G157" s="462">
        <v>9</v>
      </c>
      <c r="H157" s="394" t="s">
        <v>2318</v>
      </c>
      <c r="I157" s="462">
        <v>9</v>
      </c>
      <c r="J157" s="394" t="s">
        <v>2301</v>
      </c>
      <c r="K157" s="394" t="s">
        <v>2097</v>
      </c>
      <c r="L157" s="394" t="s">
        <v>2105</v>
      </c>
      <c r="M157" s="291">
        <v>150</v>
      </c>
    </row>
    <row r="158" spans="1:13" x14ac:dyDescent="0.2">
      <c r="A158" s="391">
        <v>148</v>
      </c>
      <c r="B158" s="395" t="s">
        <v>899</v>
      </c>
      <c r="C158" s="395" t="s">
        <v>532</v>
      </c>
      <c r="D158" s="395" t="s">
        <v>2759</v>
      </c>
      <c r="E158" s="395" t="s">
        <v>2591</v>
      </c>
      <c r="F158" s="395" t="s">
        <v>1703</v>
      </c>
      <c r="G158" s="391">
        <v>6</v>
      </c>
      <c r="H158" s="395" t="s">
        <v>837</v>
      </c>
      <c r="I158" s="391">
        <v>6</v>
      </c>
      <c r="J158" s="395" t="s">
        <v>2301</v>
      </c>
      <c r="K158" s="395" t="s">
        <v>2097</v>
      </c>
      <c r="L158" s="395" t="s">
        <v>2246</v>
      </c>
      <c r="M158" s="291">
        <v>151</v>
      </c>
    </row>
    <row r="159" spans="1:13" x14ac:dyDescent="0.2">
      <c r="A159" s="391">
        <v>149</v>
      </c>
      <c r="B159" s="395" t="s">
        <v>2321</v>
      </c>
      <c r="C159" s="395" t="s">
        <v>468</v>
      </c>
      <c r="D159" s="395" t="s">
        <v>2745</v>
      </c>
      <c r="E159" s="395" t="s">
        <v>2597</v>
      </c>
      <c r="F159" s="395" t="s">
        <v>1703</v>
      </c>
      <c r="G159" s="391">
        <v>6</v>
      </c>
      <c r="H159" s="395" t="s">
        <v>1378</v>
      </c>
      <c r="I159" s="391">
        <v>6</v>
      </c>
      <c r="J159" s="395" t="s">
        <v>2301</v>
      </c>
      <c r="K159" s="395" t="s">
        <v>2097</v>
      </c>
      <c r="L159" s="395" t="s">
        <v>2105</v>
      </c>
      <c r="M159" s="291">
        <v>152</v>
      </c>
    </row>
    <row r="160" spans="1:13" x14ac:dyDescent="0.2">
      <c r="A160" s="391">
        <v>150</v>
      </c>
      <c r="B160" s="395" t="s">
        <v>941</v>
      </c>
      <c r="C160" s="395" t="s">
        <v>604</v>
      </c>
      <c r="D160" s="395" t="s">
        <v>2746</v>
      </c>
      <c r="E160" s="395" t="s">
        <v>2597</v>
      </c>
      <c r="F160" s="395" t="s">
        <v>1703</v>
      </c>
      <c r="G160" s="391">
        <v>6</v>
      </c>
      <c r="H160" s="395" t="s">
        <v>832</v>
      </c>
      <c r="I160" s="391">
        <v>6</v>
      </c>
      <c r="J160" s="395" t="s">
        <v>2301</v>
      </c>
      <c r="K160" s="395" t="s">
        <v>2097</v>
      </c>
      <c r="L160" s="395" t="s">
        <v>2105</v>
      </c>
      <c r="M160" s="291">
        <v>153</v>
      </c>
    </row>
    <row r="161" spans="1:13" x14ac:dyDescent="0.2">
      <c r="A161" s="391">
        <v>151</v>
      </c>
      <c r="B161" s="395" t="s">
        <v>1168</v>
      </c>
      <c r="C161" s="395" t="s">
        <v>472</v>
      </c>
      <c r="D161" s="395" t="s">
        <v>2747</v>
      </c>
      <c r="E161" s="395" t="s">
        <v>2597</v>
      </c>
      <c r="F161" s="395" t="s">
        <v>1703</v>
      </c>
      <c r="G161" s="391">
        <v>6</v>
      </c>
      <c r="H161" s="395" t="s">
        <v>846</v>
      </c>
      <c r="I161" s="391">
        <v>6</v>
      </c>
      <c r="J161" s="395" t="s">
        <v>2301</v>
      </c>
      <c r="K161" s="395" t="s">
        <v>2097</v>
      </c>
      <c r="L161" s="395" t="s">
        <v>2105</v>
      </c>
      <c r="M161" s="291">
        <v>154</v>
      </c>
    </row>
    <row r="162" spans="1:13" x14ac:dyDescent="0.2">
      <c r="A162" s="391">
        <v>152</v>
      </c>
      <c r="B162" s="395" t="s">
        <v>2319</v>
      </c>
      <c r="C162" s="395" t="s">
        <v>563</v>
      </c>
      <c r="D162" s="395" t="s">
        <v>2739</v>
      </c>
      <c r="E162" s="395" t="s">
        <v>2597</v>
      </c>
      <c r="F162" s="395" t="s">
        <v>1355</v>
      </c>
      <c r="G162" s="391">
        <v>5</v>
      </c>
      <c r="H162" s="395" t="s">
        <v>1355</v>
      </c>
      <c r="I162" s="391">
        <v>5</v>
      </c>
      <c r="J162" s="395" t="s">
        <v>2301</v>
      </c>
      <c r="K162" s="395" t="s">
        <v>2097</v>
      </c>
      <c r="L162" s="395" t="s">
        <v>2105</v>
      </c>
      <c r="M162" s="291">
        <v>155</v>
      </c>
    </row>
    <row r="163" spans="1:13" x14ac:dyDescent="0.2">
      <c r="A163" s="391">
        <v>153</v>
      </c>
      <c r="B163" s="395" t="s">
        <v>2320</v>
      </c>
      <c r="C163" s="395" t="s">
        <v>614</v>
      </c>
      <c r="D163" s="395" t="s">
        <v>2740</v>
      </c>
      <c r="E163" s="395" t="s">
        <v>2597</v>
      </c>
      <c r="F163" s="395" t="s">
        <v>1355</v>
      </c>
      <c r="G163" s="391">
        <v>5</v>
      </c>
      <c r="H163" s="442" t="s">
        <v>1355</v>
      </c>
      <c r="I163" s="391">
        <v>6</v>
      </c>
      <c r="J163" s="395" t="s">
        <v>2301</v>
      </c>
      <c r="K163" s="395" t="s">
        <v>2097</v>
      </c>
      <c r="L163" s="395" t="s">
        <v>2105</v>
      </c>
      <c r="M163" s="291">
        <v>156</v>
      </c>
    </row>
    <row r="164" spans="1:13" x14ac:dyDescent="0.2">
      <c r="A164" s="391">
        <v>154</v>
      </c>
      <c r="B164" s="395" t="s">
        <v>1025</v>
      </c>
      <c r="C164" s="395" t="s">
        <v>449</v>
      </c>
      <c r="D164" s="395" t="s">
        <v>2741</v>
      </c>
      <c r="E164" s="395" t="s">
        <v>2589</v>
      </c>
      <c r="F164" s="395" t="s">
        <v>1355</v>
      </c>
      <c r="G164" s="391">
        <v>5</v>
      </c>
      <c r="H164" s="395" t="s">
        <v>1355</v>
      </c>
      <c r="I164" s="391">
        <v>5</v>
      </c>
      <c r="J164" s="395" t="s">
        <v>2301</v>
      </c>
      <c r="K164" s="395" t="s">
        <v>2097</v>
      </c>
      <c r="L164" s="395" t="s">
        <v>2105</v>
      </c>
      <c r="M164" s="291">
        <v>157</v>
      </c>
    </row>
    <row r="165" spans="1:13" x14ac:dyDescent="0.2">
      <c r="A165" s="391">
        <v>155</v>
      </c>
      <c r="B165" s="395" t="s">
        <v>1180</v>
      </c>
      <c r="C165" s="395" t="s">
        <v>623</v>
      </c>
      <c r="D165" s="395" t="s">
        <v>2742</v>
      </c>
      <c r="E165" s="395" t="s">
        <v>2629</v>
      </c>
      <c r="F165" s="395" t="s">
        <v>1355</v>
      </c>
      <c r="G165" s="391">
        <v>5</v>
      </c>
      <c r="H165" s="395" t="s">
        <v>32</v>
      </c>
      <c r="I165" s="391">
        <v>5</v>
      </c>
      <c r="J165" s="395" t="s">
        <v>2301</v>
      </c>
      <c r="K165" s="395" t="s">
        <v>2097</v>
      </c>
      <c r="L165" s="395" t="s">
        <v>2105</v>
      </c>
      <c r="M165" s="291">
        <v>158</v>
      </c>
    </row>
    <row r="166" spans="1:13" x14ac:dyDescent="0.2">
      <c r="A166" s="391">
        <v>156</v>
      </c>
      <c r="B166" s="395" t="s">
        <v>1071</v>
      </c>
      <c r="C166" s="395" t="s">
        <v>375</v>
      </c>
      <c r="D166" s="395" t="s">
        <v>2743</v>
      </c>
      <c r="E166" s="395" t="s">
        <v>2597</v>
      </c>
      <c r="F166" s="395" t="s">
        <v>1649</v>
      </c>
      <c r="G166" s="391">
        <v>5</v>
      </c>
      <c r="H166" s="395" t="s">
        <v>19</v>
      </c>
      <c r="I166" s="391">
        <v>5</v>
      </c>
      <c r="J166" s="395" t="s">
        <v>2301</v>
      </c>
      <c r="K166" s="395" t="s">
        <v>2097</v>
      </c>
      <c r="L166" s="395" t="s">
        <v>2105</v>
      </c>
      <c r="M166" s="291">
        <v>159</v>
      </c>
    </row>
    <row r="167" spans="1:13" x14ac:dyDescent="0.2">
      <c r="A167" s="391">
        <v>157</v>
      </c>
      <c r="B167" s="395" t="s">
        <v>907</v>
      </c>
      <c r="C167" s="395" t="s">
        <v>685</v>
      </c>
      <c r="D167" s="395" t="s">
        <v>2744</v>
      </c>
      <c r="E167" s="395" t="s">
        <v>2589</v>
      </c>
      <c r="F167" s="395" t="s">
        <v>1649</v>
      </c>
      <c r="G167" s="391">
        <v>5</v>
      </c>
      <c r="H167" s="395" t="s">
        <v>96</v>
      </c>
      <c r="I167" s="391">
        <v>5</v>
      </c>
      <c r="J167" s="395" t="s">
        <v>2301</v>
      </c>
      <c r="K167" s="395" t="s">
        <v>2097</v>
      </c>
      <c r="L167" s="395" t="s">
        <v>2105</v>
      </c>
      <c r="M167" s="291">
        <v>160</v>
      </c>
    </row>
    <row r="168" spans="1:13" x14ac:dyDescent="0.2">
      <c r="A168" s="391">
        <v>158</v>
      </c>
      <c r="B168" s="395" t="s">
        <v>943</v>
      </c>
      <c r="C168" s="395" t="s">
        <v>612</v>
      </c>
      <c r="D168" s="395" t="s">
        <v>2738</v>
      </c>
      <c r="E168" s="395" t="s">
        <v>2629</v>
      </c>
      <c r="F168" s="395" t="s">
        <v>3093</v>
      </c>
      <c r="G168" s="391">
        <v>3</v>
      </c>
      <c r="H168" s="395" t="s">
        <v>1990</v>
      </c>
      <c r="I168" s="391">
        <v>3</v>
      </c>
      <c r="J168" s="395" t="s">
        <v>2301</v>
      </c>
      <c r="K168" s="395" t="s">
        <v>2097</v>
      </c>
      <c r="L168" s="395" t="s">
        <v>2105</v>
      </c>
      <c r="M168" s="291">
        <v>161</v>
      </c>
    </row>
    <row r="169" spans="1:13" x14ac:dyDescent="0.2">
      <c r="A169" s="391">
        <v>159</v>
      </c>
      <c r="B169" s="394" t="s">
        <v>208</v>
      </c>
      <c r="C169" s="394" t="s">
        <v>209</v>
      </c>
      <c r="D169" s="394" t="s">
        <v>2748</v>
      </c>
      <c r="E169" s="394" t="s">
        <v>2586</v>
      </c>
      <c r="F169" s="394" t="s">
        <v>2322</v>
      </c>
      <c r="G169" s="462">
        <v>9</v>
      </c>
      <c r="H169" s="394" t="s">
        <v>2322</v>
      </c>
      <c r="I169" s="462">
        <v>9</v>
      </c>
      <c r="J169" s="394" t="s">
        <v>2301</v>
      </c>
      <c r="K169" s="394" t="s">
        <v>2097</v>
      </c>
      <c r="L169" s="394" t="s">
        <v>2246</v>
      </c>
      <c r="M169" s="291">
        <v>162</v>
      </c>
    </row>
    <row r="170" spans="1:13" x14ac:dyDescent="0.2">
      <c r="A170" s="391">
        <v>160</v>
      </c>
      <c r="B170" s="395" t="s">
        <v>2325</v>
      </c>
      <c r="C170" s="395" t="s">
        <v>695</v>
      </c>
      <c r="D170" s="395" t="s">
        <v>2760</v>
      </c>
      <c r="E170" s="395" t="s">
        <v>2597</v>
      </c>
      <c r="F170" s="395" t="s">
        <v>2126</v>
      </c>
      <c r="G170" s="391">
        <v>8</v>
      </c>
      <c r="H170" s="395" t="s">
        <v>2126</v>
      </c>
      <c r="I170" s="391">
        <v>8</v>
      </c>
      <c r="J170" s="395" t="s">
        <v>2301</v>
      </c>
      <c r="K170" s="395" t="s">
        <v>2097</v>
      </c>
      <c r="L170" s="395" t="s">
        <v>2246</v>
      </c>
      <c r="M170" s="291">
        <v>163</v>
      </c>
    </row>
    <row r="171" spans="1:13" x14ac:dyDescent="0.2">
      <c r="A171" s="391">
        <v>161</v>
      </c>
      <c r="B171" s="395" t="s">
        <v>948</v>
      </c>
      <c r="C171" s="395" t="s">
        <v>596</v>
      </c>
      <c r="D171" s="395" t="s">
        <v>2755</v>
      </c>
      <c r="E171" s="395" t="s">
        <v>2597</v>
      </c>
      <c r="F171" s="395" t="s">
        <v>1610</v>
      </c>
      <c r="G171" s="391">
        <v>5</v>
      </c>
      <c r="H171" s="395" t="s">
        <v>838</v>
      </c>
      <c r="I171" s="391">
        <v>5</v>
      </c>
      <c r="J171" s="395" t="s">
        <v>2301</v>
      </c>
      <c r="K171" s="395" t="s">
        <v>2097</v>
      </c>
      <c r="L171" s="395" t="s">
        <v>2246</v>
      </c>
      <c r="M171" s="291">
        <v>164</v>
      </c>
    </row>
    <row r="172" spans="1:13" x14ac:dyDescent="0.2">
      <c r="A172" s="391">
        <v>162</v>
      </c>
      <c r="B172" s="395" t="s">
        <v>2327</v>
      </c>
      <c r="C172" s="395" t="s">
        <v>739</v>
      </c>
      <c r="D172" s="395" t="s">
        <v>2756</v>
      </c>
      <c r="E172" s="395" t="s">
        <v>2589</v>
      </c>
      <c r="F172" s="395" t="s">
        <v>1610</v>
      </c>
      <c r="G172" s="391">
        <v>5</v>
      </c>
      <c r="H172" s="395" t="s">
        <v>838</v>
      </c>
      <c r="I172" s="391">
        <v>5</v>
      </c>
      <c r="J172" s="395" t="s">
        <v>2301</v>
      </c>
      <c r="K172" s="395" t="s">
        <v>2097</v>
      </c>
      <c r="L172" s="395" t="s">
        <v>2246</v>
      </c>
      <c r="M172" s="291">
        <v>165</v>
      </c>
    </row>
    <row r="173" spans="1:13" x14ac:dyDescent="0.2">
      <c r="A173" s="391">
        <v>163</v>
      </c>
      <c r="B173" s="395" t="s">
        <v>1021</v>
      </c>
      <c r="C173" s="395" t="s">
        <v>450</v>
      </c>
      <c r="D173" s="395" t="s">
        <v>2754</v>
      </c>
      <c r="E173" s="395" t="s">
        <v>2597</v>
      </c>
      <c r="F173" s="395" t="s">
        <v>101</v>
      </c>
      <c r="G173" s="391">
        <v>5</v>
      </c>
      <c r="H173" s="395" t="s">
        <v>1355</v>
      </c>
      <c r="I173" s="391">
        <v>5</v>
      </c>
      <c r="J173" s="395" t="s">
        <v>2301</v>
      </c>
      <c r="K173" s="395" t="s">
        <v>2097</v>
      </c>
      <c r="L173" s="395" t="s">
        <v>2246</v>
      </c>
      <c r="M173" s="291">
        <v>166</v>
      </c>
    </row>
    <row r="174" spans="1:13" x14ac:dyDescent="0.2">
      <c r="A174" s="391">
        <v>164</v>
      </c>
      <c r="B174" s="395" t="s">
        <v>2328</v>
      </c>
      <c r="C174" s="395" t="s">
        <v>462</v>
      </c>
      <c r="D174" s="395" t="s">
        <v>2757</v>
      </c>
      <c r="E174" s="395" t="s">
        <v>2594</v>
      </c>
      <c r="F174" s="395" t="s">
        <v>0</v>
      </c>
      <c r="G174" s="391">
        <v>5</v>
      </c>
      <c r="H174" s="395" t="s">
        <v>0</v>
      </c>
      <c r="I174" s="391">
        <v>5</v>
      </c>
      <c r="J174" s="395" t="s">
        <v>2301</v>
      </c>
      <c r="K174" s="395" t="s">
        <v>2097</v>
      </c>
      <c r="L174" s="395" t="s">
        <v>2246</v>
      </c>
      <c r="M174" s="291">
        <v>167</v>
      </c>
    </row>
    <row r="175" spans="1:13" x14ac:dyDescent="0.2">
      <c r="A175" s="391">
        <v>165</v>
      </c>
      <c r="B175" s="395" t="s">
        <v>1182</v>
      </c>
      <c r="C175" s="395" t="s">
        <v>621</v>
      </c>
      <c r="D175" s="395" t="s">
        <v>2758</v>
      </c>
      <c r="E175" s="395" t="s">
        <v>2589</v>
      </c>
      <c r="F175" s="395" t="s">
        <v>0</v>
      </c>
      <c r="G175" s="391">
        <v>5</v>
      </c>
      <c r="H175" s="395" t="s">
        <v>0</v>
      </c>
      <c r="I175" s="391">
        <v>5</v>
      </c>
      <c r="J175" s="395" t="s">
        <v>2301</v>
      </c>
      <c r="K175" s="395" t="s">
        <v>2097</v>
      </c>
      <c r="L175" s="395" t="s">
        <v>2246</v>
      </c>
      <c r="M175" s="291">
        <v>168</v>
      </c>
    </row>
    <row r="176" spans="1:13" x14ac:dyDescent="0.2">
      <c r="A176" s="391">
        <v>166</v>
      </c>
      <c r="B176" s="395" t="s">
        <v>866</v>
      </c>
      <c r="C176" s="395" t="s">
        <v>777</v>
      </c>
      <c r="D176" s="395" t="s">
        <v>2769</v>
      </c>
      <c r="E176" s="395" t="s">
        <v>2597</v>
      </c>
      <c r="F176" s="395" t="s">
        <v>0</v>
      </c>
      <c r="G176" s="391">
        <v>5</v>
      </c>
      <c r="H176" s="395" t="s">
        <v>1346</v>
      </c>
      <c r="I176" s="391">
        <v>6</v>
      </c>
      <c r="J176" s="395" t="s">
        <v>2301</v>
      </c>
      <c r="K176" s="395" t="s">
        <v>2097</v>
      </c>
      <c r="L176" s="395" t="s">
        <v>2246</v>
      </c>
      <c r="M176" s="291">
        <v>169</v>
      </c>
    </row>
    <row r="177" spans="1:13" x14ac:dyDescent="0.2">
      <c r="A177" s="391">
        <v>167</v>
      </c>
      <c r="B177" s="395" t="s">
        <v>2323</v>
      </c>
      <c r="C177" s="395" t="s">
        <v>593</v>
      </c>
      <c r="D177" s="395" t="s">
        <v>2770</v>
      </c>
      <c r="E177" s="395" t="s">
        <v>2594</v>
      </c>
      <c r="F177" s="395" t="s">
        <v>2003</v>
      </c>
      <c r="G177" s="391">
        <v>5</v>
      </c>
      <c r="H177" s="395" t="s">
        <v>24</v>
      </c>
      <c r="I177" s="391">
        <v>5</v>
      </c>
      <c r="J177" s="395" t="s">
        <v>2301</v>
      </c>
      <c r="K177" s="395" t="s">
        <v>2097</v>
      </c>
      <c r="L177" s="395" t="s">
        <v>2246</v>
      </c>
      <c r="M177" s="291">
        <v>170</v>
      </c>
    </row>
    <row r="178" spans="1:13" x14ac:dyDescent="0.2">
      <c r="A178" s="391">
        <v>168</v>
      </c>
      <c r="B178" s="395" t="s">
        <v>1156</v>
      </c>
      <c r="C178" s="395" t="s">
        <v>780</v>
      </c>
      <c r="D178" s="395" t="s">
        <v>2771</v>
      </c>
      <c r="E178" s="395" t="s">
        <v>2629</v>
      </c>
      <c r="F178" s="395" t="s">
        <v>2003</v>
      </c>
      <c r="G178" s="391">
        <v>5</v>
      </c>
      <c r="H178" s="395" t="s">
        <v>24</v>
      </c>
      <c r="I178" s="391">
        <v>5</v>
      </c>
      <c r="J178" s="395" t="s">
        <v>2301</v>
      </c>
      <c r="K178" s="395" t="s">
        <v>2097</v>
      </c>
      <c r="L178" s="395" t="s">
        <v>2246</v>
      </c>
      <c r="M178" s="291">
        <v>171</v>
      </c>
    </row>
    <row r="179" spans="1:13" x14ac:dyDescent="0.2">
      <c r="A179" s="391">
        <v>169</v>
      </c>
      <c r="B179" s="395" t="s">
        <v>2324</v>
      </c>
      <c r="C179" s="395" t="s">
        <v>553</v>
      </c>
      <c r="D179" s="395" t="s">
        <v>2761</v>
      </c>
      <c r="E179" s="395" t="s">
        <v>2589</v>
      </c>
      <c r="F179" s="395" t="s">
        <v>4</v>
      </c>
      <c r="G179" s="391">
        <v>3</v>
      </c>
      <c r="H179" s="395" t="s">
        <v>4</v>
      </c>
      <c r="I179" s="391">
        <v>3</v>
      </c>
      <c r="J179" s="395" t="s">
        <v>2301</v>
      </c>
      <c r="K179" s="395" t="s">
        <v>2097</v>
      </c>
      <c r="L179" s="395" t="s">
        <v>2246</v>
      </c>
      <c r="M179" s="291">
        <v>172</v>
      </c>
    </row>
    <row r="180" spans="1:13" x14ac:dyDescent="0.2">
      <c r="A180" s="391">
        <v>170</v>
      </c>
      <c r="B180" s="395" t="s">
        <v>2326</v>
      </c>
      <c r="C180" s="395" t="s">
        <v>705</v>
      </c>
      <c r="D180" s="395" t="s">
        <v>2762</v>
      </c>
      <c r="E180" s="395" t="s">
        <v>2589</v>
      </c>
      <c r="F180" s="395" t="s">
        <v>4</v>
      </c>
      <c r="G180" s="391">
        <v>3</v>
      </c>
      <c r="H180" s="395" t="s">
        <v>4</v>
      </c>
      <c r="I180" s="391">
        <v>3</v>
      </c>
      <c r="J180" s="395" t="s">
        <v>2301</v>
      </c>
      <c r="K180" s="395" t="s">
        <v>2097</v>
      </c>
      <c r="L180" s="395" t="s">
        <v>2246</v>
      </c>
      <c r="M180" s="291">
        <v>173</v>
      </c>
    </row>
    <row r="181" spans="1:13" x14ac:dyDescent="0.2">
      <c r="A181" s="391">
        <v>171</v>
      </c>
      <c r="B181" s="395" t="s">
        <v>959</v>
      </c>
      <c r="C181" s="395" t="s">
        <v>615</v>
      </c>
      <c r="D181" s="395" t="s">
        <v>2749</v>
      </c>
      <c r="E181" s="395" t="s">
        <v>2629</v>
      </c>
      <c r="F181" s="395" t="s">
        <v>1586</v>
      </c>
      <c r="G181" s="391">
        <v>3</v>
      </c>
      <c r="H181" s="395" t="s">
        <v>1990</v>
      </c>
      <c r="I181" s="391">
        <v>3</v>
      </c>
      <c r="J181" s="395" t="s">
        <v>2301</v>
      </c>
      <c r="K181" s="395" t="s">
        <v>2097</v>
      </c>
      <c r="L181" s="395" t="s">
        <v>2246</v>
      </c>
      <c r="M181" s="291">
        <v>174</v>
      </c>
    </row>
    <row r="182" spans="1:13" x14ac:dyDescent="0.2">
      <c r="A182" s="391">
        <v>172</v>
      </c>
      <c r="B182" s="395" t="s">
        <v>958</v>
      </c>
      <c r="C182" s="395" t="s">
        <v>582</v>
      </c>
      <c r="D182" s="395" t="s">
        <v>2750</v>
      </c>
      <c r="E182" s="395" t="s">
        <v>2629</v>
      </c>
      <c r="F182" s="395" t="s">
        <v>1586</v>
      </c>
      <c r="G182" s="391">
        <v>3</v>
      </c>
      <c r="H182" s="395" t="s">
        <v>9</v>
      </c>
      <c r="I182" s="391">
        <v>3</v>
      </c>
      <c r="J182" s="395" t="s">
        <v>2301</v>
      </c>
      <c r="K182" s="395" t="s">
        <v>2097</v>
      </c>
      <c r="L182" s="395" t="s">
        <v>2246</v>
      </c>
      <c r="M182" s="291">
        <v>175</v>
      </c>
    </row>
    <row r="183" spans="1:13" x14ac:dyDescent="0.2">
      <c r="A183" s="391">
        <v>173</v>
      </c>
      <c r="B183" s="395" t="s">
        <v>1039</v>
      </c>
      <c r="C183" s="395" t="s">
        <v>432</v>
      </c>
      <c r="D183" s="395" t="s">
        <v>2751</v>
      </c>
      <c r="E183" s="395" t="s">
        <v>2589</v>
      </c>
      <c r="F183" s="395" t="s">
        <v>1586</v>
      </c>
      <c r="G183" s="391">
        <v>3</v>
      </c>
      <c r="H183" s="395" t="s">
        <v>1990</v>
      </c>
      <c r="I183" s="391">
        <v>3</v>
      </c>
      <c r="J183" s="395" t="s">
        <v>2301</v>
      </c>
      <c r="K183" s="395" t="s">
        <v>2097</v>
      </c>
      <c r="L183" s="395" t="s">
        <v>2246</v>
      </c>
      <c r="M183" s="291">
        <v>176</v>
      </c>
    </row>
    <row r="184" spans="1:13" x14ac:dyDescent="0.2">
      <c r="A184" s="391">
        <v>174</v>
      </c>
      <c r="B184" s="395" t="s">
        <v>1048</v>
      </c>
      <c r="C184" s="395" t="s">
        <v>458</v>
      </c>
      <c r="D184" s="395" t="s">
        <v>2752</v>
      </c>
      <c r="E184" s="395" t="s">
        <v>2589</v>
      </c>
      <c r="F184" s="395" t="s">
        <v>1586</v>
      </c>
      <c r="G184" s="391">
        <v>3</v>
      </c>
      <c r="H184" s="395" t="s">
        <v>1990</v>
      </c>
      <c r="I184" s="391">
        <v>3</v>
      </c>
      <c r="J184" s="395" t="s">
        <v>2301</v>
      </c>
      <c r="K184" s="395" t="s">
        <v>2097</v>
      </c>
      <c r="L184" s="395" t="s">
        <v>2246</v>
      </c>
      <c r="M184" s="291">
        <v>177</v>
      </c>
    </row>
    <row r="185" spans="1:13" x14ac:dyDescent="0.2">
      <c r="A185" s="391">
        <v>175</v>
      </c>
      <c r="B185" s="395" t="s">
        <v>1046</v>
      </c>
      <c r="C185" s="395" t="s">
        <v>433</v>
      </c>
      <c r="D185" s="395" t="s">
        <v>2753</v>
      </c>
      <c r="E185" s="395" t="s">
        <v>2623</v>
      </c>
      <c r="F185" s="395" t="s">
        <v>1586</v>
      </c>
      <c r="G185" s="391">
        <v>3</v>
      </c>
      <c r="H185" s="395" t="s">
        <v>1990</v>
      </c>
      <c r="I185" s="391">
        <v>3</v>
      </c>
      <c r="J185" s="395" t="s">
        <v>2301</v>
      </c>
      <c r="K185" s="395" t="s">
        <v>2097</v>
      </c>
      <c r="L185" s="395" t="s">
        <v>2246</v>
      </c>
      <c r="M185" s="291">
        <v>178</v>
      </c>
    </row>
    <row r="186" spans="1:13" x14ac:dyDescent="0.2">
      <c r="A186" s="391">
        <v>176</v>
      </c>
      <c r="B186" s="395" t="s">
        <v>1004</v>
      </c>
      <c r="C186" s="395" t="s">
        <v>733</v>
      </c>
      <c r="D186" s="395" t="s">
        <v>2763</v>
      </c>
      <c r="E186" s="395" t="s">
        <v>2589</v>
      </c>
      <c r="F186" s="395" t="s">
        <v>1586</v>
      </c>
      <c r="G186" s="391">
        <v>3</v>
      </c>
      <c r="H186" s="395" t="s">
        <v>14</v>
      </c>
      <c r="I186" s="391">
        <v>3</v>
      </c>
      <c r="J186" s="395" t="s">
        <v>2301</v>
      </c>
      <c r="K186" s="395" t="s">
        <v>2097</v>
      </c>
      <c r="L186" s="395" t="s">
        <v>2246</v>
      </c>
      <c r="M186" s="291">
        <v>179</v>
      </c>
    </row>
    <row r="187" spans="1:13" x14ac:dyDescent="0.2">
      <c r="A187" s="391">
        <v>177</v>
      </c>
      <c r="B187" s="395" t="s">
        <v>966</v>
      </c>
      <c r="C187" s="395" t="s">
        <v>583</v>
      </c>
      <c r="D187" s="395" t="s">
        <v>2764</v>
      </c>
      <c r="E187" s="395" t="s">
        <v>2623</v>
      </c>
      <c r="F187" s="395" t="s">
        <v>1586</v>
      </c>
      <c r="G187" s="391">
        <v>3</v>
      </c>
      <c r="H187" s="395" t="s">
        <v>14</v>
      </c>
      <c r="I187" s="391">
        <v>3</v>
      </c>
      <c r="J187" s="395" t="s">
        <v>2301</v>
      </c>
      <c r="K187" s="395" t="s">
        <v>2097</v>
      </c>
      <c r="L187" s="395" t="s">
        <v>2246</v>
      </c>
      <c r="M187" s="291">
        <v>180</v>
      </c>
    </row>
    <row r="188" spans="1:13" x14ac:dyDescent="0.2">
      <c r="A188" s="391">
        <v>178</v>
      </c>
      <c r="B188" s="395" t="s">
        <v>972</v>
      </c>
      <c r="C188" s="395" t="s">
        <v>588</v>
      </c>
      <c r="D188" s="395" t="s">
        <v>2765</v>
      </c>
      <c r="E188" s="395" t="s">
        <v>2670</v>
      </c>
      <c r="F188" s="395" t="s">
        <v>1586</v>
      </c>
      <c r="G188" s="391">
        <v>3</v>
      </c>
      <c r="H188" s="395" t="s">
        <v>14</v>
      </c>
      <c r="I188" s="391">
        <v>3</v>
      </c>
      <c r="J188" s="395" t="s">
        <v>2301</v>
      </c>
      <c r="K188" s="395" t="s">
        <v>2097</v>
      </c>
      <c r="L188" s="395" t="s">
        <v>2246</v>
      </c>
      <c r="M188" s="291">
        <v>181</v>
      </c>
    </row>
    <row r="189" spans="1:13" x14ac:dyDescent="0.2">
      <c r="A189" s="391">
        <v>179</v>
      </c>
      <c r="B189" s="395" t="s">
        <v>1050</v>
      </c>
      <c r="C189" s="395" t="s">
        <v>417</v>
      </c>
      <c r="D189" s="395" t="s">
        <v>2766</v>
      </c>
      <c r="E189" s="395" t="s">
        <v>2670</v>
      </c>
      <c r="F189" s="395" t="s">
        <v>1586</v>
      </c>
      <c r="G189" s="391">
        <v>3</v>
      </c>
      <c r="H189" s="395" t="s">
        <v>14</v>
      </c>
      <c r="I189" s="391">
        <v>3</v>
      </c>
      <c r="J189" s="395" t="s">
        <v>2301</v>
      </c>
      <c r="K189" s="395" t="s">
        <v>2097</v>
      </c>
      <c r="L189" s="395" t="s">
        <v>2246</v>
      </c>
      <c r="M189" s="291">
        <v>182</v>
      </c>
    </row>
    <row r="190" spans="1:13" x14ac:dyDescent="0.2">
      <c r="A190" s="391">
        <v>180</v>
      </c>
      <c r="B190" s="395" t="s">
        <v>1007</v>
      </c>
      <c r="C190" s="395" t="s">
        <v>730</v>
      </c>
      <c r="D190" s="395" t="s">
        <v>2767</v>
      </c>
      <c r="E190" s="395" t="s">
        <v>2605</v>
      </c>
      <c r="F190" s="395" t="s">
        <v>1586</v>
      </c>
      <c r="G190" s="391">
        <v>3</v>
      </c>
      <c r="H190" s="395" t="s">
        <v>14</v>
      </c>
      <c r="I190" s="391">
        <v>3</v>
      </c>
      <c r="J190" s="395" t="s">
        <v>2301</v>
      </c>
      <c r="K190" s="395" t="s">
        <v>2097</v>
      </c>
      <c r="L190" s="395" t="s">
        <v>2246</v>
      </c>
      <c r="M190" s="291">
        <v>183</v>
      </c>
    </row>
    <row r="191" spans="1:13" x14ac:dyDescent="0.2">
      <c r="A191" s="391">
        <v>181</v>
      </c>
      <c r="B191" s="395" t="s">
        <v>1042</v>
      </c>
      <c r="C191" s="395" t="s">
        <v>419</v>
      </c>
      <c r="D191" s="395" t="s">
        <v>2768</v>
      </c>
      <c r="E191" s="395" t="s">
        <v>2623</v>
      </c>
      <c r="F191" s="395" t="s">
        <v>1586</v>
      </c>
      <c r="G191" s="391">
        <v>3</v>
      </c>
      <c r="H191" s="395" t="s">
        <v>14</v>
      </c>
      <c r="I191" s="391">
        <v>3</v>
      </c>
      <c r="J191" s="395" t="s">
        <v>2301</v>
      </c>
      <c r="K191" s="395" t="s">
        <v>2097</v>
      </c>
      <c r="L191" s="395" t="s">
        <v>2246</v>
      </c>
      <c r="M191" s="291">
        <v>184</v>
      </c>
    </row>
    <row r="192" spans="1:13" x14ac:dyDescent="0.2">
      <c r="A192" s="396"/>
      <c r="B192" s="417" t="s">
        <v>2048</v>
      </c>
      <c r="C192" s="405"/>
      <c r="D192" s="405"/>
      <c r="E192" s="406"/>
      <c r="F192" s="417"/>
      <c r="G192" s="464"/>
      <c r="H192" s="405"/>
      <c r="I192" s="464"/>
      <c r="J192" s="406"/>
      <c r="K192" s="406"/>
      <c r="L192" s="406"/>
      <c r="M192" s="291">
        <v>185</v>
      </c>
    </row>
    <row r="193" spans="1:13" x14ac:dyDescent="0.2">
      <c r="A193" s="391">
        <v>182</v>
      </c>
      <c r="B193" s="393" t="s">
        <v>262</v>
      </c>
      <c r="C193" s="393" t="s">
        <v>263</v>
      </c>
      <c r="D193" s="393" t="s">
        <v>2772</v>
      </c>
      <c r="E193" s="393" t="s">
        <v>2584</v>
      </c>
      <c r="F193" s="393" t="s">
        <v>2329</v>
      </c>
      <c r="G193" s="461">
        <v>12</v>
      </c>
      <c r="H193" s="393" t="s">
        <v>2329</v>
      </c>
      <c r="I193" s="461">
        <v>12</v>
      </c>
      <c r="J193" s="393" t="s">
        <v>2211</v>
      </c>
      <c r="K193" s="393" t="s">
        <v>2097</v>
      </c>
      <c r="L193" s="393" t="s">
        <v>2209</v>
      </c>
      <c r="M193" s="291">
        <v>186</v>
      </c>
    </row>
    <row r="194" spans="1:13" x14ac:dyDescent="0.2">
      <c r="A194" s="391">
        <v>183</v>
      </c>
      <c r="B194" s="394" t="s">
        <v>280</v>
      </c>
      <c r="C194" s="394" t="s">
        <v>2330</v>
      </c>
      <c r="D194" s="394" t="s">
        <v>2773</v>
      </c>
      <c r="E194" s="394" t="s">
        <v>2586</v>
      </c>
      <c r="F194" s="394" t="s">
        <v>2331</v>
      </c>
      <c r="G194" s="462">
        <v>9</v>
      </c>
      <c r="H194" s="394" t="s">
        <v>2331</v>
      </c>
      <c r="I194" s="462">
        <v>9</v>
      </c>
      <c r="J194" s="394" t="s">
        <v>2211</v>
      </c>
      <c r="K194" s="394" t="s">
        <v>2097</v>
      </c>
      <c r="L194" s="394" t="s">
        <v>2106</v>
      </c>
      <c r="M194" s="291">
        <v>187</v>
      </c>
    </row>
    <row r="195" spans="1:13" x14ac:dyDescent="0.2">
      <c r="A195" s="391">
        <v>184</v>
      </c>
      <c r="B195" s="395" t="s">
        <v>2332</v>
      </c>
      <c r="C195" s="395" t="s">
        <v>595</v>
      </c>
      <c r="D195" s="395" t="s">
        <v>2774</v>
      </c>
      <c r="E195" s="395" t="s">
        <v>2589</v>
      </c>
      <c r="F195" s="395" t="s">
        <v>18</v>
      </c>
      <c r="G195" s="391">
        <v>5</v>
      </c>
      <c r="H195" s="395" t="s">
        <v>101</v>
      </c>
      <c r="I195" s="391">
        <v>5</v>
      </c>
      <c r="J195" s="395" t="s">
        <v>2211</v>
      </c>
      <c r="K195" s="395" t="s">
        <v>2097</v>
      </c>
      <c r="L195" s="395" t="s">
        <v>2106</v>
      </c>
      <c r="M195" s="291">
        <v>188</v>
      </c>
    </row>
    <row r="196" spans="1:13" x14ac:dyDescent="0.2">
      <c r="A196" s="391">
        <v>185</v>
      </c>
      <c r="B196" s="395" t="s">
        <v>881</v>
      </c>
      <c r="C196" s="395" t="s">
        <v>803</v>
      </c>
      <c r="D196" s="395" t="s">
        <v>2775</v>
      </c>
      <c r="E196" s="395" t="s">
        <v>2597</v>
      </c>
      <c r="F196" s="395" t="s">
        <v>18</v>
      </c>
      <c r="G196" s="391">
        <v>5</v>
      </c>
      <c r="H196" s="395" t="s">
        <v>1714</v>
      </c>
      <c r="I196" s="391">
        <v>5</v>
      </c>
      <c r="J196" s="395" t="s">
        <v>2211</v>
      </c>
      <c r="K196" s="395" t="s">
        <v>2097</v>
      </c>
      <c r="L196" s="395" t="s">
        <v>2106</v>
      </c>
      <c r="M196" s="291">
        <v>189</v>
      </c>
    </row>
    <row r="197" spans="1:13" x14ac:dyDescent="0.2">
      <c r="A197" s="391">
        <v>186</v>
      </c>
      <c r="B197" s="394" t="s">
        <v>2333</v>
      </c>
      <c r="C197" s="394" t="s">
        <v>745</v>
      </c>
      <c r="D197" s="394" t="s">
        <v>2776</v>
      </c>
      <c r="E197" s="394" t="s">
        <v>2591</v>
      </c>
      <c r="F197" s="394" t="s">
        <v>2334</v>
      </c>
      <c r="G197" s="462">
        <v>9</v>
      </c>
      <c r="H197" s="394" t="s">
        <v>2334</v>
      </c>
      <c r="I197" s="462">
        <v>9</v>
      </c>
      <c r="J197" s="394" t="s">
        <v>2211</v>
      </c>
      <c r="K197" s="394" t="s">
        <v>2097</v>
      </c>
      <c r="L197" s="394" t="s">
        <v>2102</v>
      </c>
      <c r="M197" s="291">
        <v>190</v>
      </c>
    </row>
    <row r="198" spans="1:13" x14ac:dyDescent="0.2">
      <c r="A198" s="391">
        <v>187</v>
      </c>
      <c r="B198" s="395" t="s">
        <v>977</v>
      </c>
      <c r="C198" s="395" t="s">
        <v>723</v>
      </c>
      <c r="D198" s="395" t="s">
        <v>2779</v>
      </c>
      <c r="E198" s="395" t="s">
        <v>2594</v>
      </c>
      <c r="F198" s="395" t="s">
        <v>1585</v>
      </c>
      <c r="G198" s="391">
        <v>6</v>
      </c>
      <c r="H198" s="395" t="s">
        <v>2</v>
      </c>
      <c r="I198" s="391">
        <v>6</v>
      </c>
      <c r="J198" s="395" t="s">
        <v>2211</v>
      </c>
      <c r="K198" s="395" t="s">
        <v>2097</v>
      </c>
      <c r="L198" s="395" t="s">
        <v>2102</v>
      </c>
      <c r="M198" s="291">
        <v>191</v>
      </c>
    </row>
    <row r="199" spans="1:13" x14ac:dyDescent="0.2">
      <c r="A199" s="391">
        <v>188</v>
      </c>
      <c r="B199" s="395" t="s">
        <v>974</v>
      </c>
      <c r="C199" s="395" t="s">
        <v>722</v>
      </c>
      <c r="D199" s="395" t="s">
        <v>2777</v>
      </c>
      <c r="E199" s="395" t="s">
        <v>2586</v>
      </c>
      <c r="F199" s="395" t="s">
        <v>1616</v>
      </c>
      <c r="G199" s="391">
        <v>5</v>
      </c>
      <c r="H199" s="395" t="s">
        <v>839</v>
      </c>
      <c r="I199" s="391">
        <v>5</v>
      </c>
      <c r="J199" s="395" t="s">
        <v>2211</v>
      </c>
      <c r="K199" s="395" t="s">
        <v>2097</v>
      </c>
      <c r="L199" s="395" t="s">
        <v>2102</v>
      </c>
      <c r="M199" s="291">
        <v>192</v>
      </c>
    </row>
    <row r="200" spans="1:13" x14ac:dyDescent="0.2">
      <c r="A200" s="391">
        <v>189</v>
      </c>
      <c r="B200" s="395" t="s">
        <v>976</v>
      </c>
      <c r="C200" s="395" t="s">
        <v>724</v>
      </c>
      <c r="D200" s="395" t="s">
        <v>2778</v>
      </c>
      <c r="E200" s="395" t="s">
        <v>2597</v>
      </c>
      <c r="F200" s="395" t="s">
        <v>1616</v>
      </c>
      <c r="G200" s="391">
        <v>5</v>
      </c>
      <c r="H200" s="395" t="s">
        <v>839</v>
      </c>
      <c r="I200" s="391">
        <v>5</v>
      </c>
      <c r="J200" s="395" t="s">
        <v>2211</v>
      </c>
      <c r="K200" s="395" t="s">
        <v>2097</v>
      </c>
      <c r="L200" s="395" t="s">
        <v>2102</v>
      </c>
      <c r="M200" s="291">
        <v>193</v>
      </c>
    </row>
    <row r="201" spans="1:13" x14ac:dyDescent="0.2">
      <c r="A201" s="391">
        <v>190</v>
      </c>
      <c r="B201" s="394"/>
      <c r="C201" s="394"/>
      <c r="D201" s="394"/>
      <c r="E201" s="394"/>
      <c r="F201" s="394" t="s">
        <v>2495</v>
      </c>
      <c r="G201" s="462"/>
      <c r="H201" s="394" t="s">
        <v>2495</v>
      </c>
      <c r="I201" s="462"/>
      <c r="J201" s="394"/>
      <c r="K201" s="394"/>
      <c r="L201" s="394"/>
      <c r="M201" s="291">
        <v>194</v>
      </c>
    </row>
    <row r="202" spans="1:13" x14ac:dyDescent="0.2">
      <c r="A202" s="391">
        <v>191</v>
      </c>
      <c r="B202" s="395" t="s">
        <v>998</v>
      </c>
      <c r="C202" s="395" t="s">
        <v>712</v>
      </c>
      <c r="D202" s="395" t="s">
        <v>2789</v>
      </c>
      <c r="E202" s="395" t="s">
        <v>2597</v>
      </c>
      <c r="F202" s="395" t="s">
        <v>498</v>
      </c>
      <c r="G202" s="391">
        <v>7</v>
      </c>
      <c r="H202" s="395" t="s">
        <v>498</v>
      </c>
      <c r="I202" s="391">
        <v>7</v>
      </c>
      <c r="J202" s="395" t="s">
        <v>2211</v>
      </c>
      <c r="K202" s="395" t="s">
        <v>2337</v>
      </c>
      <c r="L202" s="395" t="s">
        <v>2336</v>
      </c>
      <c r="M202" s="291">
        <v>195</v>
      </c>
    </row>
    <row r="203" spans="1:13" x14ac:dyDescent="0.2">
      <c r="A203" s="391">
        <v>192</v>
      </c>
      <c r="B203" s="395" t="s">
        <v>1026</v>
      </c>
      <c r="C203" s="395" t="s">
        <v>446</v>
      </c>
      <c r="D203" s="395" t="s">
        <v>2786</v>
      </c>
      <c r="E203" s="395" t="s">
        <v>2589</v>
      </c>
      <c r="F203" s="395" t="s">
        <v>1703</v>
      </c>
      <c r="G203" s="391">
        <v>6</v>
      </c>
      <c r="H203" s="395" t="s">
        <v>832</v>
      </c>
      <c r="I203" s="391">
        <v>6</v>
      </c>
      <c r="J203" s="395" t="s">
        <v>2211</v>
      </c>
      <c r="K203" s="395" t="s">
        <v>2097</v>
      </c>
      <c r="L203" s="395" t="s">
        <v>2105</v>
      </c>
      <c r="M203" s="291">
        <v>196</v>
      </c>
    </row>
    <row r="204" spans="1:13" x14ac:dyDescent="0.2">
      <c r="A204" s="391">
        <v>193</v>
      </c>
      <c r="B204" s="395" t="s">
        <v>1022</v>
      </c>
      <c r="C204" s="395" t="s">
        <v>444</v>
      </c>
      <c r="D204" s="395" t="s">
        <v>2787</v>
      </c>
      <c r="E204" s="395" t="s">
        <v>2597</v>
      </c>
      <c r="F204" s="395" t="s">
        <v>1703</v>
      </c>
      <c r="G204" s="391">
        <v>6</v>
      </c>
      <c r="H204" s="395" t="s">
        <v>832</v>
      </c>
      <c r="I204" s="391">
        <v>6</v>
      </c>
      <c r="J204" s="395" t="s">
        <v>2211</v>
      </c>
      <c r="K204" s="395" t="s">
        <v>2097</v>
      </c>
      <c r="L204" s="395" t="s">
        <v>2105</v>
      </c>
      <c r="M204" s="291">
        <v>197</v>
      </c>
    </row>
    <row r="205" spans="1:13" x14ac:dyDescent="0.2">
      <c r="A205" s="391">
        <v>194</v>
      </c>
      <c r="B205" s="395" t="s">
        <v>1058</v>
      </c>
      <c r="C205" s="395" t="s">
        <v>816</v>
      </c>
      <c r="D205" s="395" t="s">
        <v>2780</v>
      </c>
      <c r="E205" s="395" t="s">
        <v>2589</v>
      </c>
      <c r="F205" s="395" t="s">
        <v>1355</v>
      </c>
      <c r="G205" s="391">
        <v>5</v>
      </c>
      <c r="H205" s="395" t="s">
        <v>1355</v>
      </c>
      <c r="I205" s="391">
        <v>5</v>
      </c>
      <c r="J205" s="395" t="s">
        <v>2211</v>
      </c>
      <c r="K205" s="395" t="s">
        <v>2097</v>
      </c>
      <c r="L205" s="395" t="s">
        <v>2105</v>
      </c>
      <c r="M205" s="291">
        <v>198</v>
      </c>
    </row>
    <row r="206" spans="1:13" x14ac:dyDescent="0.2">
      <c r="A206" s="391">
        <v>195</v>
      </c>
      <c r="B206" s="395" t="s">
        <v>982</v>
      </c>
      <c r="C206" s="395" t="s">
        <v>749</v>
      </c>
      <c r="D206" s="395" t="s">
        <v>2781</v>
      </c>
      <c r="E206" s="395" t="s">
        <v>2597</v>
      </c>
      <c r="F206" s="395" t="s">
        <v>1649</v>
      </c>
      <c r="G206" s="391">
        <v>5</v>
      </c>
      <c r="H206" s="395" t="s">
        <v>19</v>
      </c>
      <c r="I206" s="391">
        <v>5</v>
      </c>
      <c r="J206" s="395" t="s">
        <v>2211</v>
      </c>
      <c r="K206" s="395" t="s">
        <v>2097</v>
      </c>
      <c r="L206" s="395" t="s">
        <v>2105</v>
      </c>
      <c r="M206" s="291">
        <v>199</v>
      </c>
    </row>
    <row r="207" spans="1:13" x14ac:dyDescent="0.2">
      <c r="A207" s="391">
        <v>196</v>
      </c>
      <c r="B207" s="395" t="s">
        <v>972</v>
      </c>
      <c r="C207" s="395" t="s">
        <v>792</v>
      </c>
      <c r="D207" s="395" t="s">
        <v>2782</v>
      </c>
      <c r="E207" s="395" t="s">
        <v>2597</v>
      </c>
      <c r="F207" s="395" t="s">
        <v>1649</v>
      </c>
      <c r="G207" s="391">
        <v>5</v>
      </c>
      <c r="H207" s="395" t="s">
        <v>19</v>
      </c>
      <c r="I207" s="391">
        <v>5</v>
      </c>
      <c r="J207" s="395" t="s">
        <v>2211</v>
      </c>
      <c r="K207" s="395" t="s">
        <v>2097</v>
      </c>
      <c r="L207" s="395" t="s">
        <v>2105</v>
      </c>
      <c r="M207" s="291">
        <v>200</v>
      </c>
    </row>
    <row r="208" spans="1:13" x14ac:dyDescent="0.2">
      <c r="A208" s="391">
        <v>197</v>
      </c>
      <c r="B208" s="395" t="s">
        <v>981</v>
      </c>
      <c r="C208" s="395" t="s">
        <v>748</v>
      </c>
      <c r="D208" s="395" t="s">
        <v>2783</v>
      </c>
      <c r="E208" s="395" t="s">
        <v>2597</v>
      </c>
      <c r="F208" s="395" t="s">
        <v>1649</v>
      </c>
      <c r="G208" s="391">
        <v>5</v>
      </c>
      <c r="H208" s="395" t="s">
        <v>19</v>
      </c>
      <c r="I208" s="391">
        <v>5</v>
      </c>
      <c r="J208" s="395" t="s">
        <v>2211</v>
      </c>
      <c r="K208" s="395" t="s">
        <v>2097</v>
      </c>
      <c r="L208" s="395" t="s">
        <v>2105</v>
      </c>
      <c r="M208" s="291">
        <v>201</v>
      </c>
    </row>
    <row r="209" spans="1:13" x14ac:dyDescent="0.2">
      <c r="A209" s="391">
        <v>198</v>
      </c>
      <c r="B209" s="395" t="s">
        <v>988</v>
      </c>
      <c r="C209" s="395" t="s">
        <v>813</v>
      </c>
      <c r="D209" s="395" t="s">
        <v>2784</v>
      </c>
      <c r="E209" s="395" t="s">
        <v>2597</v>
      </c>
      <c r="F209" s="395" t="s">
        <v>1649</v>
      </c>
      <c r="G209" s="391">
        <v>5</v>
      </c>
      <c r="H209" s="395" t="s">
        <v>19</v>
      </c>
      <c r="I209" s="391">
        <v>5</v>
      </c>
      <c r="J209" s="395" t="s">
        <v>2211</v>
      </c>
      <c r="K209" s="395" t="s">
        <v>2097</v>
      </c>
      <c r="L209" s="395" t="s">
        <v>2105</v>
      </c>
      <c r="M209" s="291">
        <v>202</v>
      </c>
    </row>
    <row r="210" spans="1:13" x14ac:dyDescent="0.2">
      <c r="A210" s="391">
        <v>199</v>
      </c>
      <c r="B210" s="395" t="s">
        <v>992</v>
      </c>
      <c r="C210" s="395" t="s">
        <v>750</v>
      </c>
      <c r="D210" s="395" t="s">
        <v>2785</v>
      </c>
      <c r="E210" s="395" t="s">
        <v>2589</v>
      </c>
      <c r="F210" s="395" t="s">
        <v>1649</v>
      </c>
      <c r="G210" s="391">
        <v>5</v>
      </c>
      <c r="H210" s="395" t="s">
        <v>19</v>
      </c>
      <c r="I210" s="391">
        <v>5</v>
      </c>
      <c r="J210" s="395" t="s">
        <v>2211</v>
      </c>
      <c r="K210" s="395" t="s">
        <v>2097</v>
      </c>
      <c r="L210" s="395" t="s">
        <v>2105</v>
      </c>
      <c r="M210" s="291">
        <v>203</v>
      </c>
    </row>
    <row r="211" spans="1:13" x14ac:dyDescent="0.2">
      <c r="A211" s="391">
        <v>200</v>
      </c>
      <c r="B211" s="395" t="s">
        <v>986</v>
      </c>
      <c r="C211" s="395" t="s">
        <v>714</v>
      </c>
      <c r="D211" s="395" t="s">
        <v>2790</v>
      </c>
      <c r="E211" s="395" t="s">
        <v>2586</v>
      </c>
      <c r="F211" s="395" t="s">
        <v>38</v>
      </c>
      <c r="G211" s="391">
        <v>5</v>
      </c>
      <c r="H211" s="395" t="s">
        <v>38</v>
      </c>
      <c r="I211" s="391">
        <v>5</v>
      </c>
      <c r="J211" s="395" t="s">
        <v>2211</v>
      </c>
      <c r="K211" s="395" t="s">
        <v>2097</v>
      </c>
      <c r="L211" s="395" t="s">
        <v>2105</v>
      </c>
      <c r="M211" s="291">
        <v>204</v>
      </c>
    </row>
    <row r="212" spans="1:13" x14ac:dyDescent="0.2">
      <c r="A212" s="391">
        <v>201</v>
      </c>
      <c r="B212" s="395" t="s">
        <v>980</v>
      </c>
      <c r="C212" s="395" t="s">
        <v>721</v>
      </c>
      <c r="D212" s="395" t="s">
        <v>2791</v>
      </c>
      <c r="E212" s="395" t="s">
        <v>2591</v>
      </c>
      <c r="F212" s="395" t="s">
        <v>38</v>
      </c>
      <c r="G212" s="391">
        <v>5</v>
      </c>
      <c r="H212" s="395" t="s">
        <v>38</v>
      </c>
      <c r="I212" s="391">
        <v>5</v>
      </c>
      <c r="J212" s="395" t="s">
        <v>2211</v>
      </c>
      <c r="K212" s="395" t="s">
        <v>2097</v>
      </c>
      <c r="L212" s="395" t="s">
        <v>2105</v>
      </c>
      <c r="M212" s="291">
        <v>205</v>
      </c>
    </row>
    <row r="213" spans="1:13" x14ac:dyDescent="0.2">
      <c r="A213" s="391">
        <v>202</v>
      </c>
      <c r="B213" s="395" t="s">
        <v>983</v>
      </c>
      <c r="C213" s="395" t="s">
        <v>715</v>
      </c>
      <c r="D213" s="395" t="s">
        <v>2792</v>
      </c>
      <c r="E213" s="395" t="s">
        <v>2591</v>
      </c>
      <c r="F213" s="395" t="s">
        <v>38</v>
      </c>
      <c r="G213" s="391">
        <v>5</v>
      </c>
      <c r="H213" s="395" t="s">
        <v>38</v>
      </c>
      <c r="I213" s="391">
        <v>5</v>
      </c>
      <c r="J213" s="395" t="s">
        <v>2211</v>
      </c>
      <c r="K213" s="395" t="s">
        <v>2097</v>
      </c>
      <c r="L213" s="395" t="s">
        <v>2105</v>
      </c>
      <c r="M213" s="291">
        <v>206</v>
      </c>
    </row>
    <row r="214" spans="1:13" x14ac:dyDescent="0.2">
      <c r="A214" s="391">
        <v>203</v>
      </c>
      <c r="B214" s="395" t="s">
        <v>985</v>
      </c>
      <c r="C214" s="395" t="s">
        <v>713</v>
      </c>
      <c r="D214" s="395" t="s">
        <v>2793</v>
      </c>
      <c r="E214" s="395" t="s">
        <v>2591</v>
      </c>
      <c r="F214" s="395" t="s">
        <v>38</v>
      </c>
      <c r="G214" s="391">
        <v>5</v>
      </c>
      <c r="H214" s="395" t="s">
        <v>38</v>
      </c>
      <c r="I214" s="391">
        <v>5</v>
      </c>
      <c r="J214" s="395" t="s">
        <v>2211</v>
      </c>
      <c r="K214" s="395" t="s">
        <v>2097</v>
      </c>
      <c r="L214" s="395" t="s">
        <v>2105</v>
      </c>
      <c r="M214" s="291">
        <v>207</v>
      </c>
    </row>
    <row r="215" spans="1:13" x14ac:dyDescent="0.2">
      <c r="A215" s="391">
        <v>204</v>
      </c>
      <c r="B215" s="395" t="s">
        <v>984</v>
      </c>
      <c r="C215" s="395" t="s">
        <v>718</v>
      </c>
      <c r="D215" s="395" t="s">
        <v>2794</v>
      </c>
      <c r="E215" s="395" t="s">
        <v>2597</v>
      </c>
      <c r="F215" s="395" t="s">
        <v>38</v>
      </c>
      <c r="G215" s="391">
        <v>5</v>
      </c>
      <c r="H215" s="395" t="s">
        <v>38</v>
      </c>
      <c r="I215" s="391">
        <v>5</v>
      </c>
      <c r="J215" s="395" t="s">
        <v>2211</v>
      </c>
      <c r="K215" s="395" t="s">
        <v>2097</v>
      </c>
      <c r="L215" s="395" t="s">
        <v>2105</v>
      </c>
      <c r="M215" s="291">
        <v>208</v>
      </c>
    </row>
    <row r="216" spans="1:13" x14ac:dyDescent="0.2">
      <c r="A216" s="391">
        <v>205</v>
      </c>
      <c r="B216" s="395" t="s">
        <v>991</v>
      </c>
      <c r="C216" s="395" t="s">
        <v>720</v>
      </c>
      <c r="D216" s="395" t="s">
        <v>2795</v>
      </c>
      <c r="E216" s="395" t="s">
        <v>2594</v>
      </c>
      <c r="F216" s="395" t="s">
        <v>38</v>
      </c>
      <c r="G216" s="391">
        <v>5</v>
      </c>
      <c r="H216" s="395" t="s">
        <v>38</v>
      </c>
      <c r="I216" s="391">
        <v>5</v>
      </c>
      <c r="J216" s="395" t="s">
        <v>2211</v>
      </c>
      <c r="K216" s="395" t="s">
        <v>2097</v>
      </c>
      <c r="L216" s="395" t="s">
        <v>2105</v>
      </c>
      <c r="M216" s="291">
        <v>209</v>
      </c>
    </row>
    <row r="217" spans="1:13" x14ac:dyDescent="0.2">
      <c r="A217" s="391">
        <v>206</v>
      </c>
      <c r="B217" s="395" t="s">
        <v>2335</v>
      </c>
      <c r="C217" s="395" t="s">
        <v>717</v>
      </c>
      <c r="D217" s="395" t="s">
        <v>2796</v>
      </c>
      <c r="E217" s="395" t="s">
        <v>2629</v>
      </c>
      <c r="F217" s="395" t="s">
        <v>38</v>
      </c>
      <c r="G217" s="391">
        <v>5</v>
      </c>
      <c r="H217" s="395" t="s">
        <v>38</v>
      </c>
      <c r="I217" s="391">
        <v>5</v>
      </c>
      <c r="J217" s="395" t="s">
        <v>2211</v>
      </c>
      <c r="K217" s="395" t="s">
        <v>2097</v>
      </c>
      <c r="L217" s="395" t="s">
        <v>2105</v>
      </c>
      <c r="M217" s="291">
        <v>210</v>
      </c>
    </row>
    <row r="218" spans="1:13" x14ac:dyDescent="0.2">
      <c r="A218" s="391">
        <v>207</v>
      </c>
      <c r="B218" s="395" t="s">
        <v>995</v>
      </c>
      <c r="C218" s="395" t="s">
        <v>716</v>
      </c>
      <c r="D218" s="395" t="s">
        <v>2797</v>
      </c>
      <c r="E218" s="395" t="s">
        <v>2589</v>
      </c>
      <c r="F218" s="395" t="s">
        <v>38</v>
      </c>
      <c r="G218" s="391">
        <v>5</v>
      </c>
      <c r="H218" s="395" t="s">
        <v>38</v>
      </c>
      <c r="I218" s="391">
        <v>5</v>
      </c>
      <c r="J218" s="395" t="s">
        <v>2211</v>
      </c>
      <c r="K218" s="395" t="s">
        <v>2097</v>
      </c>
      <c r="L218" s="395" t="s">
        <v>2105</v>
      </c>
      <c r="M218" s="291">
        <v>211</v>
      </c>
    </row>
    <row r="219" spans="1:13" x14ac:dyDescent="0.2">
      <c r="A219" s="391">
        <v>208</v>
      </c>
      <c r="B219" s="395" t="s">
        <v>996</v>
      </c>
      <c r="C219" s="395" t="s">
        <v>719</v>
      </c>
      <c r="D219" s="395" t="s">
        <v>2798</v>
      </c>
      <c r="E219" s="395" t="s">
        <v>2623</v>
      </c>
      <c r="F219" s="395" t="s">
        <v>38</v>
      </c>
      <c r="G219" s="391">
        <v>5</v>
      </c>
      <c r="H219" s="395" t="s">
        <v>38</v>
      </c>
      <c r="I219" s="391">
        <v>5</v>
      </c>
      <c r="J219" s="395" t="s">
        <v>2211</v>
      </c>
      <c r="K219" s="395" t="s">
        <v>2097</v>
      </c>
      <c r="L219" s="395" t="s">
        <v>2105</v>
      </c>
      <c r="M219" s="291">
        <v>212</v>
      </c>
    </row>
    <row r="220" spans="1:13" x14ac:dyDescent="0.2">
      <c r="A220" s="391">
        <v>209</v>
      </c>
      <c r="B220" s="394" t="s">
        <v>276</v>
      </c>
      <c r="C220" s="394" t="s">
        <v>277</v>
      </c>
      <c r="D220" s="394" t="s">
        <v>2799</v>
      </c>
      <c r="E220" s="394" t="s">
        <v>2591</v>
      </c>
      <c r="F220" s="394" t="s">
        <v>2338</v>
      </c>
      <c r="G220" s="462">
        <v>9</v>
      </c>
      <c r="H220" s="394" t="s">
        <v>2338</v>
      </c>
      <c r="I220" s="462">
        <v>9</v>
      </c>
      <c r="J220" s="394" t="s">
        <v>2211</v>
      </c>
      <c r="K220" s="394" t="s">
        <v>2097</v>
      </c>
      <c r="L220" s="394" t="s">
        <v>2246</v>
      </c>
      <c r="M220" s="291">
        <v>213</v>
      </c>
    </row>
    <row r="221" spans="1:13" x14ac:dyDescent="0.2">
      <c r="A221" s="391">
        <v>210</v>
      </c>
      <c r="B221" s="395" t="s">
        <v>1011</v>
      </c>
      <c r="C221" s="395" t="s">
        <v>427</v>
      </c>
      <c r="D221" s="395" t="s">
        <v>2801</v>
      </c>
      <c r="E221" s="395" t="s">
        <v>2586</v>
      </c>
      <c r="F221" s="395" t="s">
        <v>1610</v>
      </c>
      <c r="G221" s="391">
        <v>5</v>
      </c>
      <c r="H221" s="395" t="s">
        <v>838</v>
      </c>
      <c r="I221" s="391">
        <v>5</v>
      </c>
      <c r="J221" s="395" t="s">
        <v>2211</v>
      </c>
      <c r="K221" s="395" t="s">
        <v>2097</v>
      </c>
      <c r="L221" s="395" t="s">
        <v>2246</v>
      </c>
      <c r="M221" s="291">
        <v>214</v>
      </c>
    </row>
    <row r="222" spans="1:13" x14ac:dyDescent="0.2">
      <c r="A222" s="391">
        <v>211</v>
      </c>
      <c r="B222" s="395" t="s">
        <v>2339</v>
      </c>
      <c r="C222" s="395" t="s">
        <v>736</v>
      </c>
      <c r="D222" s="395" t="s">
        <v>2802</v>
      </c>
      <c r="E222" s="395" t="s">
        <v>2586</v>
      </c>
      <c r="F222" s="395" t="s">
        <v>101</v>
      </c>
      <c r="G222" s="391">
        <v>5</v>
      </c>
      <c r="H222" s="395" t="s">
        <v>101</v>
      </c>
      <c r="I222" s="391">
        <v>5</v>
      </c>
      <c r="J222" s="395" t="s">
        <v>2211</v>
      </c>
      <c r="K222" s="395" t="s">
        <v>2097</v>
      </c>
      <c r="L222" s="395" t="s">
        <v>2246</v>
      </c>
      <c r="M222" s="291">
        <v>215</v>
      </c>
    </row>
    <row r="223" spans="1:13" x14ac:dyDescent="0.2">
      <c r="A223" s="391">
        <v>212</v>
      </c>
      <c r="B223" s="395" t="s">
        <v>2341</v>
      </c>
      <c r="C223" s="395" t="s">
        <v>545</v>
      </c>
      <c r="D223" s="395" t="s">
        <v>2803</v>
      </c>
      <c r="E223" s="395" t="s">
        <v>2591</v>
      </c>
      <c r="F223" s="395" t="s">
        <v>101</v>
      </c>
      <c r="G223" s="391">
        <v>5</v>
      </c>
      <c r="H223" s="395" t="s">
        <v>101</v>
      </c>
      <c r="I223" s="391">
        <v>5</v>
      </c>
      <c r="J223" s="395" t="s">
        <v>2211</v>
      </c>
      <c r="K223" s="395" t="s">
        <v>2097</v>
      </c>
      <c r="L223" s="395" t="s">
        <v>2246</v>
      </c>
      <c r="M223" s="291">
        <v>216</v>
      </c>
    </row>
    <row r="224" spans="1:13" x14ac:dyDescent="0.2">
      <c r="A224" s="391">
        <v>213</v>
      </c>
      <c r="B224" s="395" t="s">
        <v>999</v>
      </c>
      <c r="C224" s="395" t="s">
        <v>726</v>
      </c>
      <c r="D224" s="395" t="s">
        <v>2804</v>
      </c>
      <c r="E224" s="395" t="s">
        <v>2597</v>
      </c>
      <c r="F224" s="395" t="s">
        <v>0</v>
      </c>
      <c r="G224" s="391">
        <v>5</v>
      </c>
      <c r="H224" s="395" t="s">
        <v>96</v>
      </c>
      <c r="I224" s="391"/>
      <c r="J224" s="395" t="s">
        <v>2211</v>
      </c>
      <c r="K224" s="395" t="s">
        <v>2097</v>
      </c>
      <c r="L224" s="395" t="s">
        <v>2246</v>
      </c>
      <c r="M224" s="291">
        <v>217</v>
      </c>
    </row>
    <row r="225" spans="1:13" x14ac:dyDescent="0.2">
      <c r="A225" s="391">
        <v>214</v>
      </c>
      <c r="B225" s="395" t="s">
        <v>1000</v>
      </c>
      <c r="C225" s="395" t="s">
        <v>728</v>
      </c>
      <c r="D225" s="395" t="s">
        <v>2805</v>
      </c>
      <c r="E225" s="395" t="s">
        <v>2597</v>
      </c>
      <c r="F225" s="395" t="s">
        <v>0</v>
      </c>
      <c r="G225" s="391">
        <v>5</v>
      </c>
      <c r="H225" s="395" t="s">
        <v>96</v>
      </c>
      <c r="I225" s="391">
        <v>5</v>
      </c>
      <c r="J225" s="395" t="s">
        <v>2211</v>
      </c>
      <c r="K225" s="395" t="s">
        <v>2097</v>
      </c>
      <c r="L225" s="395" t="s">
        <v>2246</v>
      </c>
      <c r="M225" s="291">
        <v>218</v>
      </c>
    </row>
    <row r="226" spans="1:13" x14ac:dyDescent="0.2">
      <c r="A226" s="391">
        <v>215</v>
      </c>
      <c r="B226" s="395" t="s">
        <v>1109</v>
      </c>
      <c r="C226" s="395" t="s">
        <v>537</v>
      </c>
      <c r="D226" s="395" t="s">
        <v>2806</v>
      </c>
      <c r="E226" s="395" t="s">
        <v>2597</v>
      </c>
      <c r="F226" s="395" t="s">
        <v>0</v>
      </c>
      <c r="G226" s="391">
        <v>5</v>
      </c>
      <c r="H226" s="395" t="s">
        <v>96</v>
      </c>
      <c r="I226" s="391">
        <v>5</v>
      </c>
      <c r="J226" s="395" t="s">
        <v>2211</v>
      </c>
      <c r="K226" s="395" t="s">
        <v>2097</v>
      </c>
      <c r="L226" s="395" t="s">
        <v>2246</v>
      </c>
      <c r="M226" s="291">
        <v>219</v>
      </c>
    </row>
    <row r="227" spans="1:13" x14ac:dyDescent="0.2">
      <c r="A227" s="391">
        <v>216</v>
      </c>
      <c r="B227" s="395" t="s">
        <v>1370</v>
      </c>
      <c r="C227" s="395" t="s">
        <v>729</v>
      </c>
      <c r="D227" s="395" t="s">
        <v>2814</v>
      </c>
      <c r="E227" s="395" t="s">
        <v>2594</v>
      </c>
      <c r="F227" s="395" t="s">
        <v>0</v>
      </c>
      <c r="G227" s="391">
        <v>5</v>
      </c>
      <c r="H227" s="395" t="s">
        <v>674</v>
      </c>
      <c r="I227" s="391">
        <v>8</v>
      </c>
      <c r="J227" s="395" t="s">
        <v>2211</v>
      </c>
      <c r="K227" s="395" t="s">
        <v>2097</v>
      </c>
      <c r="L227" s="395" t="s">
        <v>2246</v>
      </c>
      <c r="M227" s="291">
        <v>220</v>
      </c>
    </row>
    <row r="228" spans="1:13" x14ac:dyDescent="0.2">
      <c r="A228" s="391">
        <v>217</v>
      </c>
      <c r="B228" s="395" t="s">
        <v>950</v>
      </c>
      <c r="C228" s="395" t="s">
        <v>600</v>
      </c>
      <c r="D228" s="395" t="s">
        <v>2807</v>
      </c>
      <c r="E228" s="395" t="s">
        <v>2597</v>
      </c>
      <c r="F228" s="395" t="s">
        <v>4</v>
      </c>
      <c r="G228" s="465">
        <v>4</v>
      </c>
      <c r="H228" s="395" t="s">
        <v>1582</v>
      </c>
      <c r="I228" s="391">
        <v>4</v>
      </c>
      <c r="J228" s="395" t="s">
        <v>2211</v>
      </c>
      <c r="K228" s="395" t="s">
        <v>2097</v>
      </c>
      <c r="L228" s="395" t="s">
        <v>2246</v>
      </c>
      <c r="M228" s="291">
        <v>221</v>
      </c>
    </row>
    <row r="229" spans="1:13" x14ac:dyDescent="0.2">
      <c r="A229" s="391">
        <v>218</v>
      </c>
      <c r="B229" s="395" t="s">
        <v>1040</v>
      </c>
      <c r="C229" s="395" t="s">
        <v>430</v>
      </c>
      <c r="D229" s="395" t="s">
        <v>2800</v>
      </c>
      <c r="E229" s="395" t="s">
        <v>2589</v>
      </c>
      <c r="F229" s="395" t="s">
        <v>1586</v>
      </c>
      <c r="G229" s="391">
        <v>3</v>
      </c>
      <c r="H229" s="395" t="s">
        <v>1990</v>
      </c>
      <c r="I229" s="391">
        <v>3</v>
      </c>
      <c r="J229" s="395" t="s">
        <v>2211</v>
      </c>
      <c r="K229" s="395" t="s">
        <v>2097</v>
      </c>
      <c r="L229" s="395" t="s">
        <v>2246</v>
      </c>
      <c r="M229" s="291">
        <v>222</v>
      </c>
    </row>
    <row r="230" spans="1:13" x14ac:dyDescent="0.2">
      <c r="A230" s="391">
        <v>219</v>
      </c>
      <c r="B230" s="395" t="s">
        <v>1134</v>
      </c>
      <c r="C230" s="395" t="s">
        <v>539</v>
      </c>
      <c r="D230" s="395" t="s">
        <v>2788</v>
      </c>
      <c r="E230" s="395" t="s">
        <v>2670</v>
      </c>
      <c r="F230" s="395" t="s">
        <v>1586</v>
      </c>
      <c r="G230" s="391">
        <v>3</v>
      </c>
      <c r="H230" s="395" t="s">
        <v>14</v>
      </c>
      <c r="I230" s="391">
        <v>3</v>
      </c>
      <c r="J230" s="395" t="s">
        <v>2211</v>
      </c>
      <c r="K230" s="395" t="s">
        <v>2097</v>
      </c>
      <c r="L230" s="395" t="s">
        <v>2105</v>
      </c>
      <c r="M230" s="291">
        <v>223</v>
      </c>
    </row>
    <row r="231" spans="1:13" x14ac:dyDescent="0.2">
      <c r="A231" s="391">
        <v>220</v>
      </c>
      <c r="B231" s="395" t="s">
        <v>1002</v>
      </c>
      <c r="C231" s="395" t="s">
        <v>731</v>
      </c>
      <c r="D231" s="395" t="s">
        <v>2808</v>
      </c>
      <c r="E231" s="395" t="s">
        <v>2594</v>
      </c>
      <c r="F231" s="395" t="s">
        <v>1586</v>
      </c>
      <c r="G231" s="391">
        <v>3</v>
      </c>
      <c r="H231" s="395" t="s">
        <v>14</v>
      </c>
      <c r="I231" s="391">
        <v>3</v>
      </c>
      <c r="J231" s="395" t="s">
        <v>2211</v>
      </c>
      <c r="K231" s="395" t="s">
        <v>2097</v>
      </c>
      <c r="L231" s="395" t="s">
        <v>2246</v>
      </c>
      <c r="M231" s="291">
        <v>224</v>
      </c>
    </row>
    <row r="232" spans="1:13" x14ac:dyDescent="0.2">
      <c r="A232" s="391">
        <v>221</v>
      </c>
      <c r="B232" s="395" t="s">
        <v>969</v>
      </c>
      <c r="C232" s="395" t="s">
        <v>586</v>
      </c>
      <c r="D232" s="395" t="s">
        <v>2809</v>
      </c>
      <c r="E232" s="395" t="s">
        <v>2605</v>
      </c>
      <c r="F232" s="395" t="s">
        <v>1586</v>
      </c>
      <c r="G232" s="391">
        <v>3</v>
      </c>
      <c r="H232" s="395" t="s">
        <v>14</v>
      </c>
      <c r="I232" s="391">
        <v>3</v>
      </c>
      <c r="J232" s="395" t="s">
        <v>2211</v>
      </c>
      <c r="K232" s="395" t="s">
        <v>2097</v>
      </c>
      <c r="L232" s="395" t="s">
        <v>2246</v>
      </c>
      <c r="M232" s="291">
        <v>225</v>
      </c>
    </row>
    <row r="233" spans="1:13" x14ac:dyDescent="0.2">
      <c r="A233" s="391">
        <v>222</v>
      </c>
      <c r="B233" s="395" t="s">
        <v>1009</v>
      </c>
      <c r="C233" s="395" t="s">
        <v>732</v>
      </c>
      <c r="D233" s="395" t="s">
        <v>2810</v>
      </c>
      <c r="E233" s="395" t="s">
        <v>2670</v>
      </c>
      <c r="F233" s="395" t="s">
        <v>1586</v>
      </c>
      <c r="G233" s="391">
        <v>3</v>
      </c>
      <c r="H233" s="395" t="s">
        <v>14</v>
      </c>
      <c r="I233" s="391">
        <v>3</v>
      </c>
      <c r="J233" s="395" t="s">
        <v>2211</v>
      </c>
      <c r="K233" s="395" t="s">
        <v>2097</v>
      </c>
      <c r="L233" s="395" t="s">
        <v>2246</v>
      </c>
      <c r="M233" s="291">
        <v>226</v>
      </c>
    </row>
    <row r="234" spans="1:13" x14ac:dyDescent="0.2">
      <c r="A234" s="391">
        <v>223</v>
      </c>
      <c r="B234" s="395" t="s">
        <v>1358</v>
      </c>
      <c r="C234" s="395" t="s">
        <v>2340</v>
      </c>
      <c r="D234" s="395" t="s">
        <v>2811</v>
      </c>
      <c r="E234" s="395" t="s">
        <v>2812</v>
      </c>
      <c r="F234" s="395" t="s">
        <v>1586</v>
      </c>
      <c r="G234" s="391">
        <v>3</v>
      </c>
      <c r="H234" s="395" t="s">
        <v>14</v>
      </c>
      <c r="I234" s="391">
        <v>3</v>
      </c>
      <c r="J234" s="395" t="s">
        <v>2211</v>
      </c>
      <c r="K234" s="395" t="s">
        <v>2097</v>
      </c>
      <c r="L234" s="395" t="s">
        <v>2246</v>
      </c>
      <c r="M234" s="291">
        <v>227</v>
      </c>
    </row>
    <row r="235" spans="1:13" x14ac:dyDescent="0.2">
      <c r="A235" s="391">
        <v>224</v>
      </c>
      <c r="B235" s="395" t="s">
        <v>963</v>
      </c>
      <c r="C235" s="395" t="s">
        <v>618</v>
      </c>
      <c r="D235" s="395" t="s">
        <v>2813</v>
      </c>
      <c r="E235" s="395" t="s">
        <v>2623</v>
      </c>
      <c r="F235" s="395" t="s">
        <v>1586</v>
      </c>
      <c r="G235" s="391">
        <v>3</v>
      </c>
      <c r="H235" s="395" t="s">
        <v>14</v>
      </c>
      <c r="I235" s="391">
        <v>3</v>
      </c>
      <c r="J235" s="395" t="s">
        <v>2211</v>
      </c>
      <c r="K235" s="395" t="s">
        <v>2097</v>
      </c>
      <c r="L235" s="395" t="s">
        <v>2246</v>
      </c>
      <c r="M235" s="291">
        <v>228</v>
      </c>
    </row>
    <row r="236" spans="1:13" x14ac:dyDescent="0.2">
      <c r="A236" s="396"/>
      <c r="B236" s="417" t="s">
        <v>2050</v>
      </c>
      <c r="C236" s="405"/>
      <c r="D236" s="405"/>
      <c r="E236" s="406"/>
      <c r="F236" s="417"/>
      <c r="G236" s="464"/>
      <c r="H236" s="405"/>
      <c r="I236" s="464"/>
      <c r="J236" s="406"/>
      <c r="K236" s="406"/>
      <c r="L236" s="406"/>
      <c r="M236" s="291">
        <v>229</v>
      </c>
    </row>
    <row r="237" spans="1:13" x14ac:dyDescent="0.2">
      <c r="A237" s="391">
        <v>225</v>
      </c>
      <c r="B237" s="393" t="s">
        <v>2342</v>
      </c>
      <c r="C237" s="393" t="s">
        <v>283</v>
      </c>
      <c r="D237" s="393" t="s">
        <v>2815</v>
      </c>
      <c r="E237" s="393" t="s">
        <v>2610</v>
      </c>
      <c r="F237" s="393" t="s">
        <v>2343</v>
      </c>
      <c r="G237" s="461">
        <v>12</v>
      </c>
      <c r="H237" s="393" t="s">
        <v>2343</v>
      </c>
      <c r="I237" s="461">
        <v>12</v>
      </c>
      <c r="J237" s="393" t="s">
        <v>2218</v>
      </c>
      <c r="K237" s="393" t="s">
        <v>2097</v>
      </c>
      <c r="L237" s="393" t="s">
        <v>2209</v>
      </c>
      <c r="M237" s="291">
        <v>230</v>
      </c>
    </row>
    <row r="238" spans="1:13" x14ac:dyDescent="0.2">
      <c r="A238" s="391">
        <v>226</v>
      </c>
      <c r="B238" s="394"/>
      <c r="C238" s="394"/>
      <c r="D238" s="394"/>
      <c r="E238" s="394"/>
      <c r="F238" s="394" t="s">
        <v>2494</v>
      </c>
      <c r="G238" s="462"/>
      <c r="H238" s="394" t="s">
        <v>2494</v>
      </c>
      <c r="I238" s="462"/>
      <c r="J238" s="394"/>
      <c r="K238" s="394"/>
      <c r="L238" s="394"/>
      <c r="M238" s="291">
        <v>231</v>
      </c>
    </row>
    <row r="239" spans="1:13" x14ac:dyDescent="0.2">
      <c r="A239" s="391">
        <v>227</v>
      </c>
      <c r="B239" s="395" t="s">
        <v>1110</v>
      </c>
      <c r="C239" s="395" t="s">
        <v>558</v>
      </c>
      <c r="D239" s="395" t="s">
        <v>2816</v>
      </c>
      <c r="E239" s="395" t="s">
        <v>2594</v>
      </c>
      <c r="F239" s="395" t="s">
        <v>18</v>
      </c>
      <c r="G239" s="391">
        <v>5</v>
      </c>
      <c r="H239" s="395" t="s">
        <v>18</v>
      </c>
      <c r="I239" s="391">
        <v>5</v>
      </c>
      <c r="J239" s="395" t="s">
        <v>2218</v>
      </c>
      <c r="K239" s="395" t="s">
        <v>2097</v>
      </c>
      <c r="L239" s="395" t="s">
        <v>2106</v>
      </c>
      <c r="M239" s="291">
        <v>232</v>
      </c>
    </row>
    <row r="240" spans="1:13" x14ac:dyDescent="0.2">
      <c r="A240" s="391">
        <v>228</v>
      </c>
      <c r="B240" s="394" t="s">
        <v>258</v>
      </c>
      <c r="C240" s="394" t="s">
        <v>259</v>
      </c>
      <c r="D240" s="394" t="s">
        <v>2820</v>
      </c>
      <c r="E240" s="394" t="s">
        <v>2586</v>
      </c>
      <c r="F240" s="394" t="s">
        <v>2345</v>
      </c>
      <c r="G240" s="462">
        <v>9</v>
      </c>
      <c r="H240" s="394" t="s">
        <v>2345</v>
      </c>
      <c r="I240" s="462">
        <v>9</v>
      </c>
      <c r="J240" s="394" t="s">
        <v>2218</v>
      </c>
      <c r="K240" s="394" t="s">
        <v>2097</v>
      </c>
      <c r="L240" s="394" t="s">
        <v>2102</v>
      </c>
      <c r="M240" s="291">
        <v>233</v>
      </c>
    </row>
    <row r="241" spans="1:13" x14ac:dyDescent="0.2">
      <c r="A241" s="391">
        <v>229</v>
      </c>
      <c r="B241" s="395" t="s">
        <v>1013</v>
      </c>
      <c r="C241" s="395" t="s">
        <v>409</v>
      </c>
      <c r="D241" s="395" t="s">
        <v>2821</v>
      </c>
      <c r="E241" s="395" t="s">
        <v>2586</v>
      </c>
      <c r="F241" s="395" t="s">
        <v>1585</v>
      </c>
      <c r="G241" s="391">
        <v>6</v>
      </c>
      <c r="H241" s="395" t="s">
        <v>839</v>
      </c>
      <c r="I241" s="391">
        <v>5</v>
      </c>
      <c r="J241" s="395" t="s">
        <v>2218</v>
      </c>
      <c r="K241" s="395" t="s">
        <v>2097</v>
      </c>
      <c r="L241" s="395" t="s">
        <v>2102</v>
      </c>
      <c r="M241" s="291">
        <v>234</v>
      </c>
    </row>
    <row r="242" spans="1:13" x14ac:dyDescent="0.2">
      <c r="A242" s="391">
        <v>230</v>
      </c>
      <c r="B242" s="395" t="s">
        <v>1010</v>
      </c>
      <c r="C242" s="395" t="s">
        <v>410</v>
      </c>
      <c r="D242" s="395" t="s">
        <v>2819</v>
      </c>
      <c r="E242" s="395" t="s">
        <v>2586</v>
      </c>
      <c r="F242" s="395" t="s">
        <v>1616</v>
      </c>
      <c r="G242" s="391">
        <v>5</v>
      </c>
      <c r="H242" s="395" t="s">
        <v>839</v>
      </c>
      <c r="I242" s="391">
        <v>5</v>
      </c>
      <c r="J242" s="395" t="s">
        <v>2218</v>
      </c>
      <c r="K242" s="395" t="s">
        <v>2097</v>
      </c>
      <c r="L242" s="395" t="s">
        <v>2106</v>
      </c>
      <c r="M242" s="291">
        <v>235</v>
      </c>
    </row>
    <row r="243" spans="1:13" x14ac:dyDescent="0.2">
      <c r="A243" s="391">
        <v>231</v>
      </c>
      <c r="B243" s="394" t="s">
        <v>1151</v>
      </c>
      <c r="C243" s="394" t="s">
        <v>519</v>
      </c>
      <c r="D243" s="394" t="s">
        <v>2823</v>
      </c>
      <c r="E243" s="394" t="s">
        <v>2591</v>
      </c>
      <c r="F243" s="394" t="s">
        <v>2347</v>
      </c>
      <c r="G243" s="462">
        <v>9</v>
      </c>
      <c r="H243" s="394" t="s">
        <v>2347</v>
      </c>
      <c r="I243" s="462">
        <v>9</v>
      </c>
      <c r="J243" s="394" t="s">
        <v>2218</v>
      </c>
      <c r="K243" s="394" t="s">
        <v>2097</v>
      </c>
      <c r="L243" s="394" t="s">
        <v>2105</v>
      </c>
      <c r="M243" s="291">
        <v>236</v>
      </c>
    </row>
    <row r="244" spans="1:13" x14ac:dyDescent="0.2">
      <c r="A244" s="391">
        <v>232</v>
      </c>
      <c r="B244" s="395" t="s">
        <v>949</v>
      </c>
      <c r="C244" s="395" t="s">
        <v>590</v>
      </c>
      <c r="D244" s="395" t="s">
        <v>2835</v>
      </c>
      <c r="E244" s="395" t="s">
        <v>2591</v>
      </c>
      <c r="F244" s="395" t="s">
        <v>1703</v>
      </c>
      <c r="G244" s="391">
        <v>6</v>
      </c>
      <c r="H244" s="395" t="s">
        <v>832</v>
      </c>
      <c r="I244" s="391">
        <v>6</v>
      </c>
      <c r="J244" s="395" t="s">
        <v>2218</v>
      </c>
      <c r="K244" s="395" t="s">
        <v>2097</v>
      </c>
      <c r="L244" s="395" t="s">
        <v>2105</v>
      </c>
      <c r="M244" s="291">
        <v>237</v>
      </c>
    </row>
    <row r="245" spans="1:13" x14ac:dyDescent="0.2">
      <c r="A245" s="391">
        <v>233</v>
      </c>
      <c r="B245" s="395" t="s">
        <v>1113</v>
      </c>
      <c r="C245" s="395" t="s">
        <v>560</v>
      </c>
      <c r="D245" s="395" t="s">
        <v>2836</v>
      </c>
      <c r="E245" s="395" t="s">
        <v>2586</v>
      </c>
      <c r="F245" s="395" t="s">
        <v>1703</v>
      </c>
      <c r="G245" s="391">
        <v>6</v>
      </c>
      <c r="H245" s="395" t="s">
        <v>832</v>
      </c>
      <c r="I245" s="391">
        <v>6</v>
      </c>
      <c r="J245" s="395" t="s">
        <v>2218</v>
      </c>
      <c r="K245" s="395" t="s">
        <v>2097</v>
      </c>
      <c r="L245" s="395" t="s">
        <v>2105</v>
      </c>
      <c r="M245" s="291">
        <v>238</v>
      </c>
    </row>
    <row r="246" spans="1:13" x14ac:dyDescent="0.2">
      <c r="A246" s="391">
        <v>234</v>
      </c>
      <c r="B246" s="395" t="s">
        <v>1162</v>
      </c>
      <c r="C246" s="395" t="s">
        <v>659</v>
      </c>
      <c r="D246" s="395" t="s">
        <v>2837</v>
      </c>
      <c r="E246" s="395" t="s">
        <v>2594</v>
      </c>
      <c r="F246" s="395" t="s">
        <v>1703</v>
      </c>
      <c r="G246" s="391">
        <v>6</v>
      </c>
      <c r="H246" s="395" t="s">
        <v>846</v>
      </c>
      <c r="I246" s="391">
        <v>6</v>
      </c>
      <c r="J246" s="395" t="s">
        <v>2218</v>
      </c>
      <c r="K246" s="395" t="s">
        <v>2097</v>
      </c>
      <c r="L246" s="395" t="s">
        <v>2105</v>
      </c>
      <c r="M246" s="291">
        <v>239</v>
      </c>
    </row>
    <row r="247" spans="1:13" x14ac:dyDescent="0.2">
      <c r="A247" s="391">
        <v>235</v>
      </c>
      <c r="B247" s="395" t="s">
        <v>1017</v>
      </c>
      <c r="C247" s="395" t="s">
        <v>451</v>
      </c>
      <c r="D247" s="395" t="s">
        <v>2825</v>
      </c>
      <c r="E247" s="395" t="s">
        <v>2597</v>
      </c>
      <c r="F247" s="395" t="s">
        <v>1355</v>
      </c>
      <c r="G247" s="391">
        <v>5</v>
      </c>
      <c r="H247" s="395" t="s">
        <v>1355</v>
      </c>
      <c r="I247" s="391">
        <v>5</v>
      </c>
      <c r="J247" s="395" t="s">
        <v>2218</v>
      </c>
      <c r="K247" s="395" t="s">
        <v>2097</v>
      </c>
      <c r="L247" s="395" t="s">
        <v>2105</v>
      </c>
      <c r="M247" s="291">
        <v>240</v>
      </c>
    </row>
    <row r="248" spans="1:13" x14ac:dyDescent="0.2">
      <c r="A248" s="391">
        <v>236</v>
      </c>
      <c r="B248" s="395" t="s">
        <v>2348</v>
      </c>
      <c r="C248" s="395" t="s">
        <v>452</v>
      </c>
      <c r="D248" s="395" t="s">
        <v>2826</v>
      </c>
      <c r="E248" s="395" t="s">
        <v>2629</v>
      </c>
      <c r="F248" s="395" t="s">
        <v>1355</v>
      </c>
      <c r="G248" s="391">
        <v>5</v>
      </c>
      <c r="H248" s="395" t="s">
        <v>1355</v>
      </c>
      <c r="I248" s="391">
        <v>5</v>
      </c>
      <c r="J248" s="395" t="s">
        <v>2218</v>
      </c>
      <c r="K248" s="395" t="s">
        <v>2097</v>
      </c>
      <c r="L248" s="395" t="s">
        <v>2105</v>
      </c>
      <c r="M248" s="291">
        <v>241</v>
      </c>
    </row>
    <row r="249" spans="1:13" x14ac:dyDescent="0.2">
      <c r="A249" s="391">
        <v>237</v>
      </c>
      <c r="B249" s="395" t="s">
        <v>997</v>
      </c>
      <c r="C249" s="395" t="s">
        <v>747</v>
      </c>
      <c r="D249" s="395" t="s">
        <v>2827</v>
      </c>
      <c r="E249" s="395" t="s">
        <v>2623</v>
      </c>
      <c r="F249" s="395" t="s">
        <v>1355</v>
      </c>
      <c r="G249" s="391">
        <v>5</v>
      </c>
      <c r="H249" s="395" t="s">
        <v>1355</v>
      </c>
      <c r="I249" s="391">
        <v>5</v>
      </c>
      <c r="J249" s="395" t="s">
        <v>2218</v>
      </c>
      <c r="K249" s="395" t="s">
        <v>2097</v>
      </c>
      <c r="L249" s="395" t="s">
        <v>2105</v>
      </c>
      <c r="M249" s="291">
        <v>242</v>
      </c>
    </row>
    <row r="250" spans="1:13" x14ac:dyDescent="0.2">
      <c r="A250" s="391">
        <v>238</v>
      </c>
      <c r="B250" s="395" t="s">
        <v>989</v>
      </c>
      <c r="C250" s="395" t="s">
        <v>746</v>
      </c>
      <c r="D250" s="395" t="s">
        <v>2828</v>
      </c>
      <c r="E250" s="395" t="s">
        <v>2597</v>
      </c>
      <c r="F250" s="395" t="s">
        <v>1355</v>
      </c>
      <c r="G250" s="391">
        <v>5</v>
      </c>
      <c r="H250" s="395" t="s">
        <v>1355</v>
      </c>
      <c r="I250" s="391">
        <v>5</v>
      </c>
      <c r="J250" s="395" t="s">
        <v>2218</v>
      </c>
      <c r="K250" s="395" t="s">
        <v>2097</v>
      </c>
      <c r="L250" s="395" t="s">
        <v>2105</v>
      </c>
      <c r="M250" s="291">
        <v>243</v>
      </c>
    </row>
    <row r="251" spans="1:13" x14ac:dyDescent="0.2">
      <c r="A251" s="391">
        <v>239</v>
      </c>
      <c r="B251" s="395" t="s">
        <v>1065</v>
      </c>
      <c r="C251" s="395" t="s">
        <v>380</v>
      </c>
      <c r="D251" s="395" t="s">
        <v>2829</v>
      </c>
      <c r="E251" s="395" t="s">
        <v>2629</v>
      </c>
      <c r="F251" s="395" t="s">
        <v>1355</v>
      </c>
      <c r="G251" s="391">
        <v>5</v>
      </c>
      <c r="H251" s="395" t="s">
        <v>18</v>
      </c>
      <c r="I251" s="391">
        <v>5</v>
      </c>
      <c r="J251" s="395" t="s">
        <v>2218</v>
      </c>
      <c r="K251" s="395" t="s">
        <v>2097</v>
      </c>
      <c r="L251" s="395" t="s">
        <v>2105</v>
      </c>
      <c r="M251" s="291">
        <v>244</v>
      </c>
    </row>
    <row r="252" spans="1:13" x14ac:dyDescent="0.2">
      <c r="A252" s="391">
        <v>240</v>
      </c>
      <c r="B252" s="395" t="s">
        <v>2349</v>
      </c>
      <c r="C252" s="395" t="s">
        <v>2350</v>
      </c>
      <c r="D252" s="395" t="s">
        <v>2830</v>
      </c>
      <c r="E252" s="395" t="s">
        <v>2594</v>
      </c>
      <c r="F252" s="395" t="s">
        <v>1355</v>
      </c>
      <c r="G252" s="391">
        <v>5</v>
      </c>
      <c r="H252" s="395" t="s">
        <v>1619</v>
      </c>
      <c r="I252" s="391"/>
      <c r="J252" s="395" t="s">
        <v>2218</v>
      </c>
      <c r="K252" s="395" t="s">
        <v>2097</v>
      </c>
      <c r="L252" s="395" t="s">
        <v>2105</v>
      </c>
      <c r="M252" s="291">
        <v>245</v>
      </c>
    </row>
    <row r="253" spans="1:13" x14ac:dyDescent="0.2">
      <c r="A253" s="391">
        <v>240</v>
      </c>
      <c r="B253" s="395" t="s">
        <v>3100</v>
      </c>
      <c r="C253" s="395" t="s">
        <v>3102</v>
      </c>
      <c r="D253" s="395" t="s">
        <v>3101</v>
      </c>
      <c r="E253" s="395" t="s">
        <v>2594</v>
      </c>
      <c r="F253" s="395" t="s">
        <v>1355</v>
      </c>
      <c r="G253" s="391">
        <v>5</v>
      </c>
      <c r="H253" s="395" t="s">
        <v>1619</v>
      </c>
      <c r="I253" s="391"/>
      <c r="J253" s="395" t="s">
        <v>2218</v>
      </c>
      <c r="K253" s="395" t="s">
        <v>2097</v>
      </c>
      <c r="L253" s="395" t="s">
        <v>2105</v>
      </c>
      <c r="M253" s="291">
        <v>245</v>
      </c>
    </row>
    <row r="254" spans="1:13" x14ac:dyDescent="0.2">
      <c r="A254" s="391">
        <v>241</v>
      </c>
      <c r="B254" s="395" t="s">
        <v>1226</v>
      </c>
      <c r="C254" s="395" t="s">
        <v>1227</v>
      </c>
      <c r="D254" s="395" t="s">
        <v>2831</v>
      </c>
      <c r="E254" s="395" t="s">
        <v>2594</v>
      </c>
      <c r="F254" s="395" t="s">
        <v>1649</v>
      </c>
      <c r="G254" s="391">
        <v>5</v>
      </c>
      <c r="H254" s="395" t="s">
        <v>19</v>
      </c>
      <c r="I254" s="391">
        <v>5</v>
      </c>
      <c r="J254" s="395" t="s">
        <v>2218</v>
      </c>
      <c r="K254" s="395" t="s">
        <v>2097</v>
      </c>
      <c r="L254" s="395" t="s">
        <v>2105</v>
      </c>
      <c r="M254" s="291">
        <v>246</v>
      </c>
    </row>
    <row r="255" spans="1:13" x14ac:dyDescent="0.2">
      <c r="A255" s="391">
        <v>242</v>
      </c>
      <c r="B255" s="395" t="s">
        <v>1080</v>
      </c>
      <c r="C255" s="395" t="s">
        <v>379</v>
      </c>
      <c r="D255" s="395" t="s">
        <v>2832</v>
      </c>
      <c r="E255" s="395" t="s">
        <v>2623</v>
      </c>
      <c r="F255" s="395" t="s">
        <v>1649</v>
      </c>
      <c r="G255" s="391">
        <v>5</v>
      </c>
      <c r="H255" s="395" t="s">
        <v>19</v>
      </c>
      <c r="I255" s="391">
        <v>5</v>
      </c>
      <c r="J255" s="395" t="s">
        <v>2218</v>
      </c>
      <c r="K255" s="395" t="s">
        <v>2097</v>
      </c>
      <c r="L255" s="395" t="s">
        <v>2105</v>
      </c>
      <c r="M255" s="291">
        <v>247</v>
      </c>
    </row>
    <row r="256" spans="1:13" x14ac:dyDescent="0.2">
      <c r="A256" s="391">
        <v>243</v>
      </c>
      <c r="B256" s="395" t="s">
        <v>944</v>
      </c>
      <c r="C256" s="395" t="s">
        <v>611</v>
      </c>
      <c r="D256" s="395" t="s">
        <v>2833</v>
      </c>
      <c r="E256" s="395" t="s">
        <v>2594</v>
      </c>
      <c r="F256" s="395" t="s">
        <v>1649</v>
      </c>
      <c r="G256" s="391">
        <v>5</v>
      </c>
      <c r="H256" s="395" t="s">
        <v>19</v>
      </c>
      <c r="I256" s="391">
        <v>5</v>
      </c>
      <c r="J256" s="395" t="s">
        <v>2218</v>
      </c>
      <c r="K256" s="395" t="s">
        <v>2097</v>
      </c>
      <c r="L256" s="395" t="s">
        <v>2105</v>
      </c>
      <c r="M256" s="291">
        <v>248</v>
      </c>
    </row>
    <row r="257" spans="1:13" x14ac:dyDescent="0.2">
      <c r="A257" s="391">
        <v>244</v>
      </c>
      <c r="B257" s="395" t="s">
        <v>1016</v>
      </c>
      <c r="C257" s="395" t="s">
        <v>415</v>
      </c>
      <c r="D257" s="395" t="s">
        <v>2834</v>
      </c>
      <c r="E257" s="395" t="s">
        <v>2591</v>
      </c>
      <c r="F257" s="395" t="s">
        <v>1649</v>
      </c>
      <c r="G257" s="391">
        <v>5</v>
      </c>
      <c r="H257" s="395" t="s">
        <v>96</v>
      </c>
      <c r="I257" s="391">
        <v>5</v>
      </c>
      <c r="J257" s="395" t="s">
        <v>2218</v>
      </c>
      <c r="K257" s="395" t="s">
        <v>2097</v>
      </c>
      <c r="L257" s="395" t="s">
        <v>2105</v>
      </c>
      <c r="M257" s="291">
        <v>249</v>
      </c>
    </row>
    <row r="258" spans="1:13" x14ac:dyDescent="0.2">
      <c r="A258" s="391">
        <v>245</v>
      </c>
      <c r="B258" s="394" t="s">
        <v>286</v>
      </c>
      <c r="C258" s="394" t="s">
        <v>287</v>
      </c>
      <c r="D258" s="394" t="s">
        <v>2839</v>
      </c>
      <c r="E258" s="394" t="s">
        <v>2591</v>
      </c>
      <c r="F258" s="394" t="s">
        <v>2351</v>
      </c>
      <c r="G258" s="462">
        <v>9</v>
      </c>
      <c r="H258" s="394" t="s">
        <v>2351</v>
      </c>
      <c r="I258" s="462">
        <v>9</v>
      </c>
      <c r="J258" s="394" t="s">
        <v>2218</v>
      </c>
      <c r="K258" s="394" t="s">
        <v>2097</v>
      </c>
      <c r="L258" s="394" t="s">
        <v>2246</v>
      </c>
      <c r="M258" s="291">
        <v>250</v>
      </c>
    </row>
    <row r="259" spans="1:13" x14ac:dyDescent="0.2">
      <c r="A259" s="391">
        <v>246</v>
      </c>
      <c r="B259" s="395" t="s">
        <v>2353</v>
      </c>
      <c r="C259" s="395" t="s">
        <v>2354</v>
      </c>
      <c r="D259" s="395" t="s">
        <v>2840</v>
      </c>
      <c r="E259" s="395" t="s">
        <v>2597</v>
      </c>
      <c r="F259" s="395" t="s">
        <v>1212</v>
      </c>
      <c r="G259" s="391">
        <v>9</v>
      </c>
      <c r="H259" s="395" t="s">
        <v>1212</v>
      </c>
      <c r="I259" s="391">
        <v>7</v>
      </c>
      <c r="J259" s="395" t="s">
        <v>2218</v>
      </c>
      <c r="K259" s="395" t="s">
        <v>2097</v>
      </c>
      <c r="L259" s="395" t="s">
        <v>2246</v>
      </c>
      <c r="M259" s="291">
        <v>251</v>
      </c>
    </row>
    <row r="260" spans="1:13" x14ac:dyDescent="0.2">
      <c r="A260" s="391">
        <v>247</v>
      </c>
      <c r="B260" s="395" t="s">
        <v>2346</v>
      </c>
      <c r="C260" s="395" t="s">
        <v>416</v>
      </c>
      <c r="D260" s="395" t="s">
        <v>2822</v>
      </c>
      <c r="E260" s="395" t="s">
        <v>2586</v>
      </c>
      <c r="F260" s="395" t="s">
        <v>2290</v>
      </c>
      <c r="G260" s="391">
        <v>9</v>
      </c>
      <c r="H260" s="395" t="s">
        <v>2290</v>
      </c>
      <c r="I260" s="391">
        <v>9</v>
      </c>
      <c r="J260" s="395" t="s">
        <v>2218</v>
      </c>
      <c r="K260" s="395" t="s">
        <v>2097</v>
      </c>
      <c r="L260" s="395" t="s">
        <v>2102</v>
      </c>
      <c r="M260" s="291">
        <v>252</v>
      </c>
    </row>
    <row r="261" spans="1:13" x14ac:dyDescent="0.2">
      <c r="A261" s="391">
        <v>248</v>
      </c>
      <c r="B261" s="395" t="s">
        <v>2344</v>
      </c>
      <c r="C261" s="395" t="s">
        <v>428</v>
      </c>
      <c r="D261" s="395" t="s">
        <v>2817</v>
      </c>
      <c r="E261" s="395" t="s">
        <v>2586</v>
      </c>
      <c r="F261" s="395" t="s">
        <v>1610</v>
      </c>
      <c r="G261" s="391">
        <v>5</v>
      </c>
      <c r="H261" s="395" t="s">
        <v>838</v>
      </c>
      <c r="I261" s="391">
        <v>5</v>
      </c>
      <c r="J261" s="395" t="s">
        <v>2218</v>
      </c>
      <c r="K261" s="395" t="s">
        <v>2097</v>
      </c>
      <c r="L261" s="395" t="s">
        <v>2106</v>
      </c>
      <c r="M261" s="291">
        <v>253</v>
      </c>
    </row>
    <row r="262" spans="1:13" x14ac:dyDescent="0.2">
      <c r="A262" s="391">
        <v>249</v>
      </c>
      <c r="B262" s="395" t="s">
        <v>1001</v>
      </c>
      <c r="C262" s="395" t="s">
        <v>737</v>
      </c>
      <c r="D262" s="395" t="s">
        <v>2818</v>
      </c>
      <c r="E262" s="395" t="s">
        <v>2597</v>
      </c>
      <c r="F262" s="395" t="s">
        <v>1610</v>
      </c>
      <c r="G262" s="391">
        <v>5</v>
      </c>
      <c r="H262" s="395" t="s">
        <v>838</v>
      </c>
      <c r="I262" s="391">
        <v>5</v>
      </c>
      <c r="J262" s="395" t="s">
        <v>2218</v>
      </c>
      <c r="K262" s="395" t="s">
        <v>2097</v>
      </c>
      <c r="L262" s="395" t="s">
        <v>2106</v>
      </c>
      <c r="M262" s="291">
        <v>254</v>
      </c>
    </row>
    <row r="263" spans="1:13" x14ac:dyDescent="0.2">
      <c r="A263" s="391">
        <v>250</v>
      </c>
      <c r="B263" s="395" t="s">
        <v>2355</v>
      </c>
      <c r="C263" s="395" t="s">
        <v>523</v>
      </c>
      <c r="D263" s="395" t="s">
        <v>2845</v>
      </c>
      <c r="E263" s="395" t="s">
        <v>2597</v>
      </c>
      <c r="F263" s="395" t="s">
        <v>1610</v>
      </c>
      <c r="G263" s="391">
        <v>5</v>
      </c>
      <c r="H263" s="395" t="s">
        <v>838</v>
      </c>
      <c r="I263" s="391">
        <v>5</v>
      </c>
      <c r="J263" s="395" t="s">
        <v>2218</v>
      </c>
      <c r="K263" s="395" t="s">
        <v>2097</v>
      </c>
      <c r="L263" s="395" t="s">
        <v>2246</v>
      </c>
      <c r="M263" s="291">
        <v>255</v>
      </c>
    </row>
    <row r="264" spans="1:13" x14ac:dyDescent="0.2">
      <c r="A264" s="391">
        <v>251</v>
      </c>
      <c r="B264" s="395" t="s">
        <v>2352</v>
      </c>
      <c r="C264" s="395" t="s">
        <v>425</v>
      </c>
      <c r="D264" s="395" t="s">
        <v>2846</v>
      </c>
      <c r="E264" s="395" t="s">
        <v>2594</v>
      </c>
      <c r="F264" s="395" t="s">
        <v>101</v>
      </c>
      <c r="G264" s="391">
        <v>5</v>
      </c>
      <c r="H264" s="395" t="s">
        <v>101</v>
      </c>
      <c r="I264" s="391">
        <v>5</v>
      </c>
      <c r="J264" s="395" t="s">
        <v>2218</v>
      </c>
      <c r="K264" s="395" t="s">
        <v>2097</v>
      </c>
      <c r="L264" s="395" t="s">
        <v>2246</v>
      </c>
      <c r="M264" s="291">
        <v>256</v>
      </c>
    </row>
    <row r="265" spans="1:13" x14ac:dyDescent="0.2">
      <c r="A265" s="391">
        <v>252</v>
      </c>
      <c r="B265" s="395" t="s">
        <v>1119</v>
      </c>
      <c r="C265" s="395" t="s">
        <v>570</v>
      </c>
      <c r="D265" s="395" t="s">
        <v>2847</v>
      </c>
      <c r="E265" s="395" t="s">
        <v>2589</v>
      </c>
      <c r="F265" s="395" t="s">
        <v>0</v>
      </c>
      <c r="G265" s="391">
        <v>5</v>
      </c>
      <c r="H265" s="395" t="s">
        <v>19</v>
      </c>
      <c r="I265" s="391">
        <v>5</v>
      </c>
      <c r="J265" s="395" t="s">
        <v>2218</v>
      </c>
      <c r="K265" s="395" t="s">
        <v>2097</v>
      </c>
      <c r="L265" s="395" t="s">
        <v>2246</v>
      </c>
      <c r="M265" s="291">
        <v>257</v>
      </c>
    </row>
    <row r="266" spans="1:13" x14ac:dyDescent="0.2">
      <c r="A266" s="391">
        <v>253</v>
      </c>
      <c r="B266" s="395" t="s">
        <v>1030</v>
      </c>
      <c r="C266" s="395" t="s">
        <v>413</v>
      </c>
      <c r="D266" s="395" t="s">
        <v>2848</v>
      </c>
      <c r="E266" s="395" t="s">
        <v>2597</v>
      </c>
      <c r="F266" s="395" t="s">
        <v>0</v>
      </c>
      <c r="G266" s="391">
        <v>5</v>
      </c>
      <c r="H266" s="395" t="s">
        <v>96</v>
      </c>
      <c r="I266" s="391">
        <v>5</v>
      </c>
      <c r="J266" s="395" t="s">
        <v>2218</v>
      </c>
      <c r="K266" s="395" t="s">
        <v>2097</v>
      </c>
      <c r="L266" s="395" t="s">
        <v>2246</v>
      </c>
      <c r="M266" s="291">
        <v>258</v>
      </c>
    </row>
    <row r="267" spans="1:13" x14ac:dyDescent="0.2">
      <c r="A267" s="391">
        <v>254</v>
      </c>
      <c r="B267" s="395" t="s">
        <v>2356</v>
      </c>
      <c r="C267" s="395" t="s">
        <v>698</v>
      </c>
      <c r="D267" s="395" t="s">
        <v>2849</v>
      </c>
      <c r="E267" s="395" t="s">
        <v>2589</v>
      </c>
      <c r="F267" s="395" t="s">
        <v>0</v>
      </c>
      <c r="G267" s="391">
        <v>5</v>
      </c>
      <c r="H267" s="395" t="s">
        <v>3</v>
      </c>
      <c r="I267" s="391">
        <v>5</v>
      </c>
      <c r="J267" s="395" t="s">
        <v>2218</v>
      </c>
      <c r="K267" s="395" t="s">
        <v>2097</v>
      </c>
      <c r="L267" s="395" t="s">
        <v>2246</v>
      </c>
      <c r="M267" s="291">
        <v>259</v>
      </c>
    </row>
    <row r="268" spans="1:13" x14ac:dyDescent="0.2">
      <c r="A268" s="391">
        <v>255</v>
      </c>
      <c r="B268" s="395" t="s">
        <v>1005</v>
      </c>
      <c r="C268" s="395" t="s">
        <v>740</v>
      </c>
      <c r="D268" s="395" t="s">
        <v>2850</v>
      </c>
      <c r="E268" s="395" t="s">
        <v>2589</v>
      </c>
      <c r="F268" s="395" t="s">
        <v>0</v>
      </c>
      <c r="G268" s="391">
        <v>5</v>
      </c>
      <c r="H268" s="395" t="s">
        <v>3</v>
      </c>
      <c r="I268" s="391">
        <v>5</v>
      </c>
      <c r="J268" s="395" t="s">
        <v>2218</v>
      </c>
      <c r="K268" s="395" t="s">
        <v>2097</v>
      </c>
      <c r="L268" s="395" t="s">
        <v>2246</v>
      </c>
      <c r="M268" s="291">
        <v>260</v>
      </c>
    </row>
    <row r="269" spans="1:13" x14ac:dyDescent="0.2">
      <c r="A269" s="391">
        <v>256</v>
      </c>
      <c r="B269" s="395" t="s">
        <v>912</v>
      </c>
      <c r="C269" s="395" t="s">
        <v>706</v>
      </c>
      <c r="D269" s="395" t="s">
        <v>2841</v>
      </c>
      <c r="E269" s="395" t="s">
        <v>2589</v>
      </c>
      <c r="F269" s="395" t="s">
        <v>4</v>
      </c>
      <c r="G269" s="391">
        <v>3</v>
      </c>
      <c r="H269" s="395" t="s">
        <v>1592</v>
      </c>
      <c r="I269" s="391">
        <v>4</v>
      </c>
      <c r="J269" s="395" t="s">
        <v>2218</v>
      </c>
      <c r="K269" s="395" t="s">
        <v>2097</v>
      </c>
      <c r="L269" s="395" t="s">
        <v>2246</v>
      </c>
      <c r="M269" s="291">
        <v>261</v>
      </c>
    </row>
    <row r="270" spans="1:13" x14ac:dyDescent="0.2">
      <c r="A270" s="391">
        <v>257</v>
      </c>
      <c r="B270" s="395" t="s">
        <v>915</v>
      </c>
      <c r="C270" s="395" t="s">
        <v>707</v>
      </c>
      <c r="D270" s="395" t="s">
        <v>2853</v>
      </c>
      <c r="E270" s="395" t="s">
        <v>2589</v>
      </c>
      <c r="F270" s="395" t="s">
        <v>4</v>
      </c>
      <c r="G270" s="391">
        <v>3</v>
      </c>
      <c r="H270" s="395" t="s">
        <v>4</v>
      </c>
      <c r="I270" s="391">
        <v>3</v>
      </c>
      <c r="J270" s="395" t="s">
        <v>2218</v>
      </c>
      <c r="K270" s="395" t="s">
        <v>2097</v>
      </c>
      <c r="L270" s="395" t="s">
        <v>2246</v>
      </c>
      <c r="M270" s="291">
        <v>262</v>
      </c>
    </row>
    <row r="271" spans="1:13" x14ac:dyDescent="0.2">
      <c r="A271" s="391">
        <v>258</v>
      </c>
      <c r="B271" s="395" t="s">
        <v>1161</v>
      </c>
      <c r="C271" s="395" t="s">
        <v>527</v>
      </c>
      <c r="D271" s="395" t="s">
        <v>2854</v>
      </c>
      <c r="E271" s="395" t="s">
        <v>2670</v>
      </c>
      <c r="F271" s="395" t="s">
        <v>4</v>
      </c>
      <c r="G271" s="391">
        <v>3</v>
      </c>
      <c r="H271" s="395" t="s">
        <v>4</v>
      </c>
      <c r="I271" s="391">
        <v>3</v>
      </c>
      <c r="J271" s="395" t="s">
        <v>2218</v>
      </c>
      <c r="K271" s="395" t="s">
        <v>2097</v>
      </c>
      <c r="L271" s="395" t="s">
        <v>2246</v>
      </c>
      <c r="M271" s="291">
        <v>263</v>
      </c>
    </row>
    <row r="272" spans="1:13" x14ac:dyDescent="0.2">
      <c r="A272" s="391">
        <v>259</v>
      </c>
      <c r="B272" s="395" t="s">
        <v>1033</v>
      </c>
      <c r="C272" s="395" t="s">
        <v>422</v>
      </c>
      <c r="D272" s="395" t="s">
        <v>2851</v>
      </c>
      <c r="E272" s="395" t="s">
        <v>2629</v>
      </c>
      <c r="F272" s="395" t="s">
        <v>15</v>
      </c>
      <c r="G272" s="391">
        <v>3</v>
      </c>
      <c r="H272" s="395" t="s">
        <v>15</v>
      </c>
      <c r="I272" s="391">
        <v>3</v>
      </c>
      <c r="J272" s="395" t="s">
        <v>2218</v>
      </c>
      <c r="K272" s="395" t="s">
        <v>2097</v>
      </c>
      <c r="L272" s="395" t="s">
        <v>2246</v>
      </c>
      <c r="M272" s="291">
        <v>264</v>
      </c>
    </row>
    <row r="273" spans="1:13" x14ac:dyDescent="0.2">
      <c r="A273" s="391">
        <v>260</v>
      </c>
      <c r="B273" s="395" t="s">
        <v>922</v>
      </c>
      <c r="C273" s="395" t="s">
        <v>703</v>
      </c>
      <c r="D273" s="395" t="s">
        <v>2852</v>
      </c>
      <c r="E273" s="395" t="s">
        <v>2623</v>
      </c>
      <c r="F273" s="395" t="s">
        <v>15</v>
      </c>
      <c r="G273" s="391">
        <v>3</v>
      </c>
      <c r="H273" s="395" t="s">
        <v>15</v>
      </c>
      <c r="I273" s="391">
        <v>3</v>
      </c>
      <c r="J273" s="395" t="s">
        <v>2218</v>
      </c>
      <c r="K273" s="395" t="s">
        <v>2097</v>
      </c>
      <c r="L273" s="395" t="s">
        <v>2246</v>
      </c>
      <c r="M273" s="291">
        <v>265</v>
      </c>
    </row>
    <row r="274" spans="1:13" x14ac:dyDescent="0.2">
      <c r="A274" s="391">
        <v>261</v>
      </c>
      <c r="B274" s="395" t="s">
        <v>993</v>
      </c>
      <c r="C274" s="395" t="s">
        <v>814</v>
      </c>
      <c r="D274" s="395" t="s">
        <v>2842</v>
      </c>
      <c r="E274" s="395" t="s">
        <v>2629</v>
      </c>
      <c r="F274" s="395" t="s">
        <v>1586</v>
      </c>
      <c r="G274" s="391">
        <v>3</v>
      </c>
      <c r="H274" s="395" t="s">
        <v>9</v>
      </c>
      <c r="I274" s="391"/>
      <c r="J274" s="395" t="s">
        <v>2218</v>
      </c>
      <c r="K274" s="395" t="s">
        <v>2097</v>
      </c>
      <c r="L274" s="395" t="s">
        <v>2246</v>
      </c>
      <c r="M274" s="291">
        <v>266</v>
      </c>
    </row>
    <row r="275" spans="1:13" x14ac:dyDescent="0.2">
      <c r="A275" s="391">
        <v>262</v>
      </c>
      <c r="B275" s="395" t="s">
        <v>961</v>
      </c>
      <c r="C275" s="395" t="s">
        <v>617</v>
      </c>
      <c r="D275" s="395" t="s">
        <v>2824</v>
      </c>
      <c r="E275" s="395" t="s">
        <v>2623</v>
      </c>
      <c r="F275" s="395" t="s">
        <v>1586</v>
      </c>
      <c r="G275" s="391">
        <v>3</v>
      </c>
      <c r="H275" s="395" t="s">
        <v>1990</v>
      </c>
      <c r="I275" s="391">
        <v>3</v>
      </c>
      <c r="J275" s="395" t="s">
        <v>2218</v>
      </c>
      <c r="K275" s="395" t="s">
        <v>2097</v>
      </c>
      <c r="L275" s="395" t="s">
        <v>2105</v>
      </c>
      <c r="M275" s="291">
        <v>267</v>
      </c>
    </row>
    <row r="276" spans="1:13" x14ac:dyDescent="0.2">
      <c r="A276" s="391">
        <v>263</v>
      </c>
      <c r="B276" s="395" t="s">
        <v>1034</v>
      </c>
      <c r="C276" s="395" t="s">
        <v>431</v>
      </c>
      <c r="D276" s="395" t="s">
        <v>2843</v>
      </c>
      <c r="E276" s="395" t="s">
        <v>2589</v>
      </c>
      <c r="F276" s="395" t="s">
        <v>1586</v>
      </c>
      <c r="G276" s="391">
        <v>3</v>
      </c>
      <c r="H276" s="395" t="s">
        <v>1990</v>
      </c>
      <c r="I276" s="391">
        <v>3</v>
      </c>
      <c r="J276" s="395" t="s">
        <v>2218</v>
      </c>
      <c r="K276" s="395" t="s">
        <v>2097</v>
      </c>
      <c r="L276" s="395" t="s">
        <v>2246</v>
      </c>
      <c r="M276" s="291">
        <v>268</v>
      </c>
    </row>
    <row r="277" spans="1:13" x14ac:dyDescent="0.2">
      <c r="A277" s="391">
        <v>264</v>
      </c>
      <c r="B277" s="395" t="s">
        <v>1137</v>
      </c>
      <c r="C277" s="395" t="s">
        <v>383</v>
      </c>
      <c r="D277" s="395" t="s">
        <v>2838</v>
      </c>
      <c r="E277" s="395" t="s">
        <v>2594</v>
      </c>
      <c r="F277" s="395" t="s">
        <v>1586</v>
      </c>
      <c r="G277" s="391">
        <v>3</v>
      </c>
      <c r="H277" s="395" t="s">
        <v>14</v>
      </c>
      <c r="I277" s="391">
        <v>3</v>
      </c>
      <c r="J277" s="395" t="s">
        <v>2218</v>
      </c>
      <c r="K277" s="395" t="s">
        <v>2097</v>
      </c>
      <c r="L277" s="395" t="s">
        <v>2105</v>
      </c>
      <c r="M277" s="291">
        <v>269</v>
      </c>
    </row>
    <row r="278" spans="1:13" x14ac:dyDescent="0.2">
      <c r="A278" s="391">
        <v>265</v>
      </c>
      <c r="B278" s="395" t="s">
        <v>1032</v>
      </c>
      <c r="C278" s="395" t="s">
        <v>438</v>
      </c>
      <c r="D278" s="395" t="s">
        <v>2844</v>
      </c>
      <c r="E278" s="395" t="s">
        <v>2629</v>
      </c>
      <c r="F278" s="395" t="s">
        <v>1586</v>
      </c>
      <c r="G278" s="391">
        <v>3</v>
      </c>
      <c r="H278" s="395" t="s">
        <v>1990</v>
      </c>
      <c r="I278" s="391">
        <v>3</v>
      </c>
      <c r="J278" s="395" t="s">
        <v>2218</v>
      </c>
      <c r="K278" s="395" t="s">
        <v>2097</v>
      </c>
      <c r="L278" s="395" t="s">
        <v>2246</v>
      </c>
      <c r="M278" s="291">
        <v>270</v>
      </c>
    </row>
    <row r="279" spans="1:13" x14ac:dyDescent="0.2">
      <c r="A279" s="391">
        <v>266</v>
      </c>
      <c r="B279" s="395" t="s">
        <v>968</v>
      </c>
      <c r="C279" s="395" t="s">
        <v>584</v>
      </c>
      <c r="D279" s="395" t="s">
        <v>2855</v>
      </c>
      <c r="E279" s="395" t="s">
        <v>2623</v>
      </c>
      <c r="F279" s="395" t="s">
        <v>1586</v>
      </c>
      <c r="G279" s="391">
        <v>3</v>
      </c>
      <c r="H279" s="395" t="s">
        <v>14</v>
      </c>
      <c r="I279" s="391">
        <v>3</v>
      </c>
      <c r="J279" s="395" t="s">
        <v>2218</v>
      </c>
      <c r="K279" s="395" t="s">
        <v>2097</v>
      </c>
      <c r="L279" s="395" t="s">
        <v>2246</v>
      </c>
      <c r="M279" s="291">
        <v>271</v>
      </c>
    </row>
    <row r="280" spans="1:13" x14ac:dyDescent="0.2">
      <c r="A280" s="391">
        <v>267</v>
      </c>
      <c r="B280" s="395" t="s">
        <v>927</v>
      </c>
      <c r="C280" s="395" t="s">
        <v>666</v>
      </c>
      <c r="D280" s="395" t="s">
        <v>2856</v>
      </c>
      <c r="E280" s="395" t="s">
        <v>2605</v>
      </c>
      <c r="F280" s="395" t="s">
        <v>1586</v>
      </c>
      <c r="G280" s="391">
        <v>3</v>
      </c>
      <c r="H280" s="395" t="s">
        <v>14</v>
      </c>
      <c r="I280" s="391">
        <v>3</v>
      </c>
      <c r="J280" s="395" t="s">
        <v>2218</v>
      </c>
      <c r="K280" s="395" t="s">
        <v>2097</v>
      </c>
      <c r="L280" s="395" t="s">
        <v>2246</v>
      </c>
      <c r="M280" s="291">
        <v>272</v>
      </c>
    </row>
    <row r="281" spans="1:13" x14ac:dyDescent="0.2">
      <c r="A281" s="391">
        <v>268</v>
      </c>
      <c r="B281" s="395" t="s">
        <v>970</v>
      </c>
      <c r="C281" s="395" t="s">
        <v>587</v>
      </c>
      <c r="D281" s="395" t="s">
        <v>2857</v>
      </c>
      <c r="E281" s="395" t="s">
        <v>2605</v>
      </c>
      <c r="F281" s="395" t="s">
        <v>1586</v>
      </c>
      <c r="G281" s="391">
        <v>3</v>
      </c>
      <c r="H281" s="395" t="s">
        <v>14</v>
      </c>
      <c r="I281" s="391">
        <v>3</v>
      </c>
      <c r="J281" s="395" t="s">
        <v>2218</v>
      </c>
      <c r="K281" s="395" t="s">
        <v>2097</v>
      </c>
      <c r="L281" s="395" t="s">
        <v>2246</v>
      </c>
      <c r="M281" s="291">
        <v>273</v>
      </c>
    </row>
    <row r="282" spans="1:13" x14ac:dyDescent="0.2">
      <c r="A282" s="391">
        <v>269</v>
      </c>
      <c r="B282" s="395" t="s">
        <v>926</v>
      </c>
      <c r="C282" s="395" t="s">
        <v>808</v>
      </c>
      <c r="D282" s="395" t="s">
        <v>2858</v>
      </c>
      <c r="E282" s="395" t="s">
        <v>2670</v>
      </c>
      <c r="F282" s="395" t="s">
        <v>1586</v>
      </c>
      <c r="G282" s="391">
        <v>3</v>
      </c>
      <c r="H282" s="395" t="s">
        <v>25</v>
      </c>
      <c r="I282" s="391">
        <v>3</v>
      </c>
      <c r="J282" s="395" t="s">
        <v>2218</v>
      </c>
      <c r="K282" s="395" t="s">
        <v>2097</v>
      </c>
      <c r="L282" s="395" t="s">
        <v>2246</v>
      </c>
      <c r="M282" s="291">
        <v>274</v>
      </c>
    </row>
    <row r="283" spans="1:13" x14ac:dyDescent="0.2">
      <c r="A283" s="391">
        <v>270</v>
      </c>
      <c r="B283" s="395" t="s">
        <v>962</v>
      </c>
      <c r="C283" s="395" t="s">
        <v>585</v>
      </c>
      <c r="D283" s="395" t="s">
        <v>2859</v>
      </c>
      <c r="E283" s="395" t="s">
        <v>2623</v>
      </c>
      <c r="F283" s="395" t="s">
        <v>1586</v>
      </c>
      <c r="G283" s="391">
        <v>3</v>
      </c>
      <c r="H283" s="395" t="s">
        <v>14</v>
      </c>
      <c r="I283" s="391">
        <v>3</v>
      </c>
      <c r="J283" s="395" t="s">
        <v>2218</v>
      </c>
      <c r="K283" s="395" t="s">
        <v>2097</v>
      </c>
      <c r="L283" s="395" t="s">
        <v>2246</v>
      </c>
      <c r="M283" s="291">
        <v>275</v>
      </c>
    </row>
    <row r="284" spans="1:13" x14ac:dyDescent="0.2">
      <c r="A284" s="391">
        <v>271</v>
      </c>
      <c r="B284" s="395" t="s">
        <v>971</v>
      </c>
      <c r="C284" s="395" t="s">
        <v>589</v>
      </c>
      <c r="D284" s="395" t="s">
        <v>2860</v>
      </c>
      <c r="E284" s="395" t="s">
        <v>2670</v>
      </c>
      <c r="F284" s="395" t="s">
        <v>1586</v>
      </c>
      <c r="G284" s="391">
        <v>3</v>
      </c>
      <c r="H284" s="395" t="s">
        <v>14</v>
      </c>
      <c r="I284" s="391">
        <v>3</v>
      </c>
      <c r="J284" s="395" t="s">
        <v>2218</v>
      </c>
      <c r="K284" s="395" t="s">
        <v>2097</v>
      </c>
      <c r="L284" s="395" t="s">
        <v>2246</v>
      </c>
      <c r="M284" s="291">
        <v>276</v>
      </c>
    </row>
    <row r="285" spans="1:13" x14ac:dyDescent="0.2">
      <c r="A285" s="391">
        <v>272</v>
      </c>
      <c r="B285" s="395" t="s">
        <v>1132</v>
      </c>
      <c r="C285" s="395" t="s">
        <v>540</v>
      </c>
      <c r="D285" s="395" t="s">
        <v>2861</v>
      </c>
      <c r="E285" s="395" t="s">
        <v>2589</v>
      </c>
      <c r="F285" s="395" t="s">
        <v>1586</v>
      </c>
      <c r="G285" s="391">
        <v>3</v>
      </c>
      <c r="H285" s="395" t="s">
        <v>14</v>
      </c>
      <c r="I285" s="391">
        <v>3</v>
      </c>
      <c r="J285" s="395" t="s">
        <v>2218</v>
      </c>
      <c r="K285" s="395" t="s">
        <v>2097</v>
      </c>
      <c r="L285" s="395" t="s">
        <v>2246</v>
      </c>
      <c r="M285" s="291">
        <v>277</v>
      </c>
    </row>
    <row r="286" spans="1:13" x14ac:dyDescent="0.2">
      <c r="A286" s="396"/>
      <c r="B286" s="417" t="s">
        <v>2049</v>
      </c>
      <c r="C286" s="405"/>
      <c r="D286" s="405"/>
      <c r="E286" s="406"/>
      <c r="F286" s="417"/>
      <c r="G286" s="464"/>
      <c r="H286" s="405"/>
      <c r="I286" s="464"/>
      <c r="J286" s="406"/>
      <c r="K286" s="406"/>
      <c r="L286" s="406"/>
      <c r="M286" s="291">
        <v>278</v>
      </c>
    </row>
    <row r="287" spans="1:13" x14ac:dyDescent="0.2">
      <c r="A287" s="391">
        <v>273</v>
      </c>
      <c r="B287" s="393" t="s">
        <v>278</v>
      </c>
      <c r="C287" s="393" t="s">
        <v>279</v>
      </c>
      <c r="D287" s="393" t="s">
        <v>2862</v>
      </c>
      <c r="E287" s="393" t="s">
        <v>2586</v>
      </c>
      <c r="F287" s="393" t="s">
        <v>2357</v>
      </c>
      <c r="G287" s="461">
        <v>12</v>
      </c>
      <c r="H287" s="393" t="s">
        <v>2357</v>
      </c>
      <c r="I287" s="461">
        <v>12</v>
      </c>
      <c r="J287" s="393" t="s">
        <v>2245</v>
      </c>
      <c r="K287" s="393" t="s">
        <v>2097</v>
      </c>
      <c r="L287" s="393" t="s">
        <v>2209</v>
      </c>
      <c r="M287" s="291">
        <v>279</v>
      </c>
    </row>
    <row r="288" spans="1:13" x14ac:dyDescent="0.2">
      <c r="A288" s="391">
        <v>274</v>
      </c>
      <c r="B288" s="394" t="s">
        <v>246</v>
      </c>
      <c r="C288" s="394" t="s">
        <v>247</v>
      </c>
      <c r="D288" s="394" t="s">
        <v>2863</v>
      </c>
      <c r="E288" s="394" t="s">
        <v>2586</v>
      </c>
      <c r="F288" s="394" t="s">
        <v>2358</v>
      </c>
      <c r="G288" s="462">
        <v>9</v>
      </c>
      <c r="H288" s="394" t="s">
        <v>2358</v>
      </c>
      <c r="I288" s="462">
        <v>9</v>
      </c>
      <c r="J288" s="394" t="s">
        <v>2245</v>
      </c>
      <c r="K288" s="394" t="s">
        <v>2097</v>
      </c>
      <c r="L288" s="394" t="s">
        <v>2106</v>
      </c>
      <c r="M288" s="291">
        <v>280</v>
      </c>
    </row>
    <row r="289" spans="1:13" x14ac:dyDescent="0.2">
      <c r="A289" s="391">
        <v>275</v>
      </c>
      <c r="B289" s="395" t="s">
        <v>1052</v>
      </c>
      <c r="C289" s="395" t="s">
        <v>494</v>
      </c>
      <c r="D289" s="395" t="s">
        <v>2864</v>
      </c>
      <c r="E289" s="395" t="s">
        <v>2629</v>
      </c>
      <c r="F289" s="395" t="s">
        <v>18</v>
      </c>
      <c r="G289" s="391">
        <v>5</v>
      </c>
      <c r="H289" s="395" t="s">
        <v>18</v>
      </c>
      <c r="I289" s="391">
        <v>5</v>
      </c>
      <c r="J289" s="395" t="s">
        <v>2245</v>
      </c>
      <c r="K289" s="395" t="s">
        <v>2097</v>
      </c>
      <c r="L289" s="395" t="s">
        <v>2106</v>
      </c>
      <c r="M289" s="291">
        <v>281</v>
      </c>
    </row>
    <row r="290" spans="1:13" x14ac:dyDescent="0.2">
      <c r="A290" s="391">
        <v>276</v>
      </c>
      <c r="B290" s="394"/>
      <c r="C290" s="394"/>
      <c r="D290" s="394"/>
      <c r="E290" s="394"/>
      <c r="F290" s="394" t="s">
        <v>2484</v>
      </c>
      <c r="G290" s="462"/>
      <c r="H290" s="394" t="s">
        <v>2484</v>
      </c>
      <c r="I290" s="462"/>
      <c r="J290" s="394"/>
      <c r="K290" s="394"/>
      <c r="L290" s="394"/>
      <c r="M290" s="291">
        <v>282</v>
      </c>
    </row>
    <row r="291" spans="1:13" x14ac:dyDescent="0.2">
      <c r="A291" s="391">
        <v>277</v>
      </c>
      <c r="B291" s="395" t="s">
        <v>2360</v>
      </c>
      <c r="C291" s="395" t="s">
        <v>651</v>
      </c>
      <c r="D291" s="395" t="s">
        <v>2867</v>
      </c>
      <c r="E291" s="395" t="s">
        <v>2586</v>
      </c>
      <c r="F291" s="395" t="s">
        <v>1585</v>
      </c>
      <c r="G291" s="391">
        <v>6</v>
      </c>
      <c r="H291" s="395" t="s">
        <v>2</v>
      </c>
      <c r="I291" s="391">
        <v>6</v>
      </c>
      <c r="J291" s="395" t="s">
        <v>2245</v>
      </c>
      <c r="K291" s="395" t="s">
        <v>2097</v>
      </c>
      <c r="L291" s="395" t="s">
        <v>2102</v>
      </c>
      <c r="M291" s="291">
        <v>283</v>
      </c>
    </row>
    <row r="292" spans="1:13" x14ac:dyDescent="0.2">
      <c r="A292" s="391">
        <v>278</v>
      </c>
      <c r="B292" s="395" t="s">
        <v>2359</v>
      </c>
      <c r="C292" s="395" t="s">
        <v>815</v>
      </c>
      <c r="D292" s="395" t="s">
        <v>2866</v>
      </c>
      <c r="E292" s="395" t="s">
        <v>2586</v>
      </c>
      <c r="F292" s="395" t="s">
        <v>1736</v>
      </c>
      <c r="G292" s="391">
        <v>6</v>
      </c>
      <c r="H292" s="395" t="s">
        <v>1378</v>
      </c>
      <c r="I292" s="391">
        <v>6</v>
      </c>
      <c r="J292" s="395" t="s">
        <v>2245</v>
      </c>
      <c r="K292" s="395" t="s">
        <v>2097</v>
      </c>
      <c r="L292" s="395" t="s">
        <v>2102</v>
      </c>
      <c r="M292" s="291">
        <v>284</v>
      </c>
    </row>
    <row r="293" spans="1:13" x14ac:dyDescent="0.2">
      <c r="A293" s="391">
        <v>279</v>
      </c>
      <c r="B293" s="395" t="s">
        <v>939</v>
      </c>
      <c r="C293" s="395" t="s">
        <v>576</v>
      </c>
      <c r="D293" s="395" t="s">
        <v>2865</v>
      </c>
      <c r="E293" s="395" t="s">
        <v>2591</v>
      </c>
      <c r="F293" s="395" t="s">
        <v>1616</v>
      </c>
      <c r="G293" s="391">
        <v>5</v>
      </c>
      <c r="H293" s="395" t="s">
        <v>839</v>
      </c>
      <c r="I293" s="391">
        <v>6</v>
      </c>
      <c r="J293" s="395" t="s">
        <v>2245</v>
      </c>
      <c r="K293" s="395" t="s">
        <v>2097</v>
      </c>
      <c r="L293" s="395" t="s">
        <v>2102</v>
      </c>
      <c r="M293" s="291">
        <v>285</v>
      </c>
    </row>
    <row r="294" spans="1:13" x14ac:dyDescent="0.2">
      <c r="A294" s="391">
        <v>280</v>
      </c>
      <c r="B294" s="394" t="s">
        <v>298</v>
      </c>
      <c r="C294" s="394" t="s">
        <v>299</v>
      </c>
      <c r="D294" s="394" t="s">
        <v>2868</v>
      </c>
      <c r="E294" s="394" t="s">
        <v>2586</v>
      </c>
      <c r="F294" s="394" t="s">
        <v>2361</v>
      </c>
      <c r="G294" s="462">
        <v>9</v>
      </c>
      <c r="H294" s="394" t="s">
        <v>2361</v>
      </c>
      <c r="I294" s="462">
        <v>9</v>
      </c>
      <c r="J294" s="394" t="s">
        <v>2245</v>
      </c>
      <c r="K294" s="394" t="s">
        <v>2097</v>
      </c>
      <c r="L294" s="394" t="s">
        <v>2105</v>
      </c>
      <c r="M294" s="291">
        <v>286</v>
      </c>
    </row>
    <row r="295" spans="1:13" x14ac:dyDescent="0.2">
      <c r="A295" s="391">
        <v>281</v>
      </c>
      <c r="B295" s="395" t="s">
        <v>987</v>
      </c>
      <c r="C295" s="395" t="s">
        <v>742</v>
      </c>
      <c r="D295" s="395" t="s">
        <v>2877</v>
      </c>
      <c r="E295" s="395" t="s">
        <v>2597</v>
      </c>
      <c r="F295" s="395" t="s">
        <v>1703</v>
      </c>
      <c r="G295" s="391">
        <v>6</v>
      </c>
      <c r="H295" s="395" t="s">
        <v>832</v>
      </c>
      <c r="I295" s="391">
        <v>6</v>
      </c>
      <c r="J295" s="395" t="s">
        <v>2245</v>
      </c>
      <c r="K295" s="395" t="s">
        <v>2097</v>
      </c>
      <c r="L295" s="395" t="s">
        <v>2105</v>
      </c>
      <c r="M295" s="291">
        <v>287</v>
      </c>
    </row>
    <row r="296" spans="1:13" x14ac:dyDescent="0.2">
      <c r="A296" s="391">
        <v>282</v>
      </c>
      <c r="B296" s="395" t="s">
        <v>1234</v>
      </c>
      <c r="C296" s="395" t="s">
        <v>1235</v>
      </c>
      <c r="D296" s="395" t="s">
        <v>2869</v>
      </c>
      <c r="E296" s="395" t="s">
        <v>2594</v>
      </c>
      <c r="F296" s="395" t="s">
        <v>1355</v>
      </c>
      <c r="G296" s="391">
        <v>5</v>
      </c>
      <c r="H296" s="395" t="s">
        <v>1355</v>
      </c>
      <c r="I296" s="391">
        <v>5</v>
      </c>
      <c r="J296" s="395" t="s">
        <v>2245</v>
      </c>
      <c r="K296" s="395" t="s">
        <v>2097</v>
      </c>
      <c r="L296" s="395" t="s">
        <v>2105</v>
      </c>
      <c r="M296" s="291">
        <v>288</v>
      </c>
    </row>
    <row r="297" spans="1:13" x14ac:dyDescent="0.2">
      <c r="A297" s="391">
        <v>283</v>
      </c>
      <c r="B297" s="395" t="s">
        <v>2363</v>
      </c>
      <c r="C297" s="395" t="s">
        <v>491</v>
      </c>
      <c r="D297" s="395" t="s">
        <v>2870</v>
      </c>
      <c r="E297" s="395" t="s">
        <v>2597</v>
      </c>
      <c r="F297" s="395" t="s">
        <v>1355</v>
      </c>
      <c r="G297" s="391">
        <v>5</v>
      </c>
      <c r="H297" s="395" t="s">
        <v>1355</v>
      </c>
      <c r="I297" s="391">
        <v>5</v>
      </c>
      <c r="J297" s="395" t="s">
        <v>2245</v>
      </c>
      <c r="K297" s="395" t="s">
        <v>2097</v>
      </c>
      <c r="L297" s="395" t="s">
        <v>2105</v>
      </c>
      <c r="M297" s="291">
        <v>289</v>
      </c>
    </row>
    <row r="298" spans="1:13" x14ac:dyDescent="0.2">
      <c r="A298" s="391">
        <v>284</v>
      </c>
      <c r="B298" s="395" t="s">
        <v>1056</v>
      </c>
      <c r="C298" s="395" t="s">
        <v>492</v>
      </c>
      <c r="D298" s="395" t="s">
        <v>2871</v>
      </c>
      <c r="E298" s="395" t="s">
        <v>2629</v>
      </c>
      <c r="F298" s="395" t="s">
        <v>1355</v>
      </c>
      <c r="G298" s="391">
        <v>5</v>
      </c>
      <c r="H298" s="395" t="s">
        <v>1355</v>
      </c>
      <c r="I298" s="391">
        <v>5</v>
      </c>
      <c r="J298" s="395" t="s">
        <v>2245</v>
      </c>
      <c r="K298" s="395" t="s">
        <v>2097</v>
      </c>
      <c r="L298" s="395" t="s">
        <v>2105</v>
      </c>
      <c r="M298" s="291">
        <v>290</v>
      </c>
    </row>
    <row r="299" spans="1:13" x14ac:dyDescent="0.2">
      <c r="A299" s="391">
        <v>285</v>
      </c>
      <c r="B299" s="395" t="s">
        <v>2362</v>
      </c>
      <c r="C299" s="395" t="s">
        <v>817</v>
      </c>
      <c r="D299" s="395" t="s">
        <v>2872</v>
      </c>
      <c r="E299" s="395" t="s">
        <v>2597</v>
      </c>
      <c r="F299" s="395" t="s">
        <v>1649</v>
      </c>
      <c r="G299" s="391">
        <v>5</v>
      </c>
      <c r="H299" s="395" t="s">
        <v>19</v>
      </c>
      <c r="I299" s="391">
        <v>5</v>
      </c>
      <c r="J299" s="395" t="s">
        <v>2245</v>
      </c>
      <c r="K299" s="395" t="s">
        <v>2097</v>
      </c>
      <c r="L299" s="395" t="s">
        <v>2105</v>
      </c>
      <c r="M299" s="291">
        <v>291</v>
      </c>
    </row>
    <row r="300" spans="1:13" x14ac:dyDescent="0.2">
      <c r="A300" s="391">
        <v>286</v>
      </c>
      <c r="B300" s="395" t="s">
        <v>1360</v>
      </c>
      <c r="C300" s="395" t="s">
        <v>2364</v>
      </c>
      <c r="D300" s="395" t="s">
        <v>2873</v>
      </c>
      <c r="E300" s="395" t="s">
        <v>2589</v>
      </c>
      <c r="F300" s="395" t="s">
        <v>1649</v>
      </c>
      <c r="G300" s="391">
        <v>5</v>
      </c>
      <c r="H300" s="395" t="s">
        <v>19</v>
      </c>
      <c r="I300" s="391">
        <v>5</v>
      </c>
      <c r="J300" s="395" t="s">
        <v>2245</v>
      </c>
      <c r="K300" s="395" t="s">
        <v>2097</v>
      </c>
      <c r="L300" s="395" t="s">
        <v>2105</v>
      </c>
      <c r="M300" s="291">
        <v>292</v>
      </c>
    </row>
    <row r="301" spans="1:13" x14ac:dyDescent="0.2">
      <c r="A301" s="391">
        <v>287</v>
      </c>
      <c r="B301" s="395" t="s">
        <v>1361</v>
      </c>
      <c r="C301" s="395" t="s">
        <v>2365</v>
      </c>
      <c r="D301" s="395" t="s">
        <v>2874</v>
      </c>
      <c r="E301" s="395" t="s">
        <v>2589</v>
      </c>
      <c r="F301" s="395" t="s">
        <v>1649</v>
      </c>
      <c r="G301" s="391">
        <v>5</v>
      </c>
      <c r="H301" s="395" t="s">
        <v>19</v>
      </c>
      <c r="I301" s="391">
        <v>5</v>
      </c>
      <c r="J301" s="395" t="s">
        <v>2245</v>
      </c>
      <c r="K301" s="395" t="s">
        <v>2097</v>
      </c>
      <c r="L301" s="395" t="s">
        <v>2105</v>
      </c>
      <c r="M301" s="291">
        <v>293</v>
      </c>
    </row>
    <row r="302" spans="1:13" x14ac:dyDescent="0.2">
      <c r="A302" s="391">
        <v>288</v>
      </c>
      <c r="B302" s="395" t="s">
        <v>2366</v>
      </c>
      <c r="C302" s="395" t="s">
        <v>2367</v>
      </c>
      <c r="D302" s="395" t="s">
        <v>2875</v>
      </c>
      <c r="E302" s="395" t="s">
        <v>2605</v>
      </c>
      <c r="F302" s="395" t="s">
        <v>1649</v>
      </c>
      <c r="G302" s="391">
        <v>5</v>
      </c>
      <c r="H302" s="395" t="s">
        <v>19</v>
      </c>
      <c r="I302" s="391">
        <v>5</v>
      </c>
      <c r="J302" s="395" t="s">
        <v>2245</v>
      </c>
      <c r="K302" s="395" t="s">
        <v>2097</v>
      </c>
      <c r="L302" s="395" t="s">
        <v>2105</v>
      </c>
      <c r="M302" s="291">
        <v>294</v>
      </c>
    </row>
    <row r="303" spans="1:13" x14ac:dyDescent="0.2">
      <c r="A303" s="391">
        <v>289</v>
      </c>
      <c r="B303" s="394" t="s">
        <v>210</v>
      </c>
      <c r="C303" s="394" t="s">
        <v>211</v>
      </c>
      <c r="D303" s="394" t="s">
        <v>2878</v>
      </c>
      <c r="E303" s="394" t="s">
        <v>2586</v>
      </c>
      <c r="F303" s="394" t="s">
        <v>2369</v>
      </c>
      <c r="G303" s="462">
        <v>9</v>
      </c>
      <c r="H303" s="394" t="s">
        <v>2369</v>
      </c>
      <c r="I303" s="462">
        <v>9</v>
      </c>
      <c r="J303" s="394" t="s">
        <v>2245</v>
      </c>
      <c r="K303" s="394" t="s">
        <v>2097</v>
      </c>
      <c r="L303" s="394" t="s">
        <v>2246</v>
      </c>
      <c r="M303" s="291">
        <v>295</v>
      </c>
    </row>
    <row r="304" spans="1:13" x14ac:dyDescent="0.2">
      <c r="A304" s="391">
        <v>290</v>
      </c>
      <c r="B304" s="395" t="s">
        <v>887</v>
      </c>
      <c r="C304" s="395" t="s">
        <v>512</v>
      </c>
      <c r="D304" s="395" t="s">
        <v>2879</v>
      </c>
      <c r="E304" s="395" t="s">
        <v>2597</v>
      </c>
      <c r="F304" s="440" t="s">
        <v>1610</v>
      </c>
      <c r="G304" s="391">
        <v>5</v>
      </c>
      <c r="H304" s="395" t="s">
        <v>1379</v>
      </c>
      <c r="I304" s="391">
        <v>7</v>
      </c>
      <c r="J304" s="395" t="s">
        <v>2245</v>
      </c>
      <c r="K304" s="395" t="s">
        <v>2097</v>
      </c>
      <c r="L304" s="395" t="s">
        <v>2246</v>
      </c>
      <c r="M304" s="291">
        <v>296</v>
      </c>
    </row>
    <row r="305" spans="1:13" x14ac:dyDescent="0.2">
      <c r="A305" s="391">
        <v>291</v>
      </c>
      <c r="B305" s="395" t="s">
        <v>1363</v>
      </c>
      <c r="C305" s="395" t="s">
        <v>2370</v>
      </c>
      <c r="D305" s="395" t="s">
        <v>2880</v>
      </c>
      <c r="E305" s="395" t="s">
        <v>2594</v>
      </c>
      <c r="F305" s="395" t="s">
        <v>1610</v>
      </c>
      <c r="G305" s="391">
        <v>5</v>
      </c>
      <c r="H305" s="395" t="s">
        <v>838</v>
      </c>
      <c r="I305" s="391">
        <v>5</v>
      </c>
      <c r="J305" s="395" t="s">
        <v>2245</v>
      </c>
      <c r="K305" s="395" t="s">
        <v>2097</v>
      </c>
      <c r="L305" s="395" t="s">
        <v>2246</v>
      </c>
      <c r="M305" s="291">
        <v>297</v>
      </c>
    </row>
    <row r="306" spans="1:13" x14ac:dyDescent="0.2">
      <c r="A306" s="391">
        <v>292</v>
      </c>
      <c r="B306" s="395" t="s">
        <v>2371</v>
      </c>
      <c r="C306" s="395" t="s">
        <v>485</v>
      </c>
      <c r="D306" s="395" t="s">
        <v>2881</v>
      </c>
      <c r="E306" s="395" t="s">
        <v>2594</v>
      </c>
      <c r="F306" s="395" t="s">
        <v>101</v>
      </c>
      <c r="G306" s="391">
        <v>5</v>
      </c>
      <c r="H306" s="395" t="s">
        <v>22</v>
      </c>
      <c r="I306" s="391">
        <v>5</v>
      </c>
      <c r="J306" s="395" t="s">
        <v>2245</v>
      </c>
      <c r="K306" s="395" t="s">
        <v>2097</v>
      </c>
      <c r="L306" s="395" t="s">
        <v>2246</v>
      </c>
      <c r="M306" s="291">
        <v>298</v>
      </c>
    </row>
    <row r="307" spans="1:13" x14ac:dyDescent="0.2">
      <c r="A307" s="391">
        <v>293</v>
      </c>
      <c r="B307" s="395" t="s">
        <v>1063</v>
      </c>
      <c r="C307" s="395" t="s">
        <v>484</v>
      </c>
      <c r="D307" s="395" t="s">
        <v>2882</v>
      </c>
      <c r="E307" s="395" t="s">
        <v>2589</v>
      </c>
      <c r="F307" s="395" t="s">
        <v>0</v>
      </c>
      <c r="G307" s="391">
        <v>5</v>
      </c>
      <c r="H307" s="395" t="s">
        <v>96</v>
      </c>
      <c r="I307" s="391">
        <v>5</v>
      </c>
      <c r="J307" s="395" t="s">
        <v>2245</v>
      </c>
      <c r="K307" s="395" t="s">
        <v>2097</v>
      </c>
      <c r="L307" s="395" t="s">
        <v>2246</v>
      </c>
      <c r="M307" s="291">
        <v>299</v>
      </c>
    </row>
    <row r="308" spans="1:13" x14ac:dyDescent="0.2">
      <c r="A308" s="391">
        <v>294</v>
      </c>
      <c r="B308" s="395" t="s">
        <v>1164</v>
      </c>
      <c r="C308" s="395" t="s">
        <v>653</v>
      </c>
      <c r="D308" s="395" t="s">
        <v>2876</v>
      </c>
      <c r="E308" s="395" t="s">
        <v>2623</v>
      </c>
      <c r="F308" s="395" t="s">
        <v>0</v>
      </c>
      <c r="G308" s="391">
        <v>5</v>
      </c>
      <c r="H308" s="395" t="s">
        <v>0</v>
      </c>
      <c r="I308" s="391">
        <v>5</v>
      </c>
      <c r="J308" s="395" t="s">
        <v>2245</v>
      </c>
      <c r="K308" s="395" t="s">
        <v>2097</v>
      </c>
      <c r="L308" s="395" t="s">
        <v>2105</v>
      </c>
      <c r="M308" s="291">
        <v>300</v>
      </c>
    </row>
    <row r="309" spans="1:13" x14ac:dyDescent="0.2">
      <c r="A309" s="391">
        <v>295</v>
      </c>
      <c r="B309" s="395" t="s">
        <v>1061</v>
      </c>
      <c r="C309" s="395" t="s">
        <v>489</v>
      </c>
      <c r="D309" s="395" t="s">
        <v>2884</v>
      </c>
      <c r="E309" s="395" t="s">
        <v>2597</v>
      </c>
      <c r="F309" s="395" t="s">
        <v>4</v>
      </c>
      <c r="G309" s="465">
        <v>4</v>
      </c>
      <c r="H309" s="395" t="s">
        <v>1582</v>
      </c>
      <c r="I309" s="391">
        <v>4</v>
      </c>
      <c r="J309" s="395" t="s">
        <v>2245</v>
      </c>
      <c r="K309" s="395" t="s">
        <v>2097</v>
      </c>
      <c r="L309" s="395" t="s">
        <v>2246</v>
      </c>
      <c r="M309" s="291">
        <v>301</v>
      </c>
    </row>
    <row r="310" spans="1:13" x14ac:dyDescent="0.2">
      <c r="A310" s="391">
        <v>296</v>
      </c>
      <c r="B310" s="395" t="s">
        <v>2372</v>
      </c>
      <c r="C310" s="395" t="s">
        <v>486</v>
      </c>
      <c r="D310" s="395" t="s">
        <v>2883</v>
      </c>
      <c r="E310" s="395" t="s">
        <v>2589</v>
      </c>
      <c r="F310" s="395" t="s">
        <v>15</v>
      </c>
      <c r="G310" s="391">
        <v>3</v>
      </c>
      <c r="H310" s="395" t="s">
        <v>15</v>
      </c>
      <c r="I310" s="391">
        <v>3</v>
      </c>
      <c r="J310" s="395" t="s">
        <v>2245</v>
      </c>
      <c r="K310" s="395" t="s">
        <v>2097</v>
      </c>
      <c r="L310" s="395" t="s">
        <v>2246</v>
      </c>
      <c r="M310" s="291">
        <v>302</v>
      </c>
    </row>
    <row r="311" spans="1:13" x14ac:dyDescent="0.2">
      <c r="A311" s="391">
        <v>297</v>
      </c>
      <c r="B311" s="395" t="s">
        <v>881</v>
      </c>
      <c r="C311" s="395" t="s">
        <v>362</v>
      </c>
      <c r="D311" s="395" t="s">
        <v>2885</v>
      </c>
      <c r="E311" s="395" t="s">
        <v>2623</v>
      </c>
      <c r="F311" s="395" t="s">
        <v>1586</v>
      </c>
      <c r="G311" s="391">
        <v>3</v>
      </c>
      <c r="H311" s="395" t="s">
        <v>14</v>
      </c>
      <c r="I311" s="391">
        <v>3</v>
      </c>
      <c r="J311" s="395" t="s">
        <v>2245</v>
      </c>
      <c r="K311" s="395" t="s">
        <v>2097</v>
      </c>
      <c r="L311" s="395" t="s">
        <v>2246</v>
      </c>
      <c r="M311" s="291">
        <v>303</v>
      </c>
    </row>
    <row r="312" spans="1:13" x14ac:dyDescent="0.2">
      <c r="A312" s="396"/>
      <c r="B312" s="417" t="s">
        <v>2051</v>
      </c>
      <c r="C312" s="405"/>
      <c r="D312" s="405"/>
      <c r="E312" s="406"/>
      <c r="F312" s="417"/>
      <c r="G312" s="464"/>
      <c r="H312" s="405"/>
      <c r="I312" s="464"/>
      <c r="J312" s="406"/>
      <c r="K312" s="406"/>
      <c r="L312" s="406"/>
      <c r="M312" s="291">
        <v>304</v>
      </c>
    </row>
    <row r="313" spans="1:13" x14ac:dyDescent="0.2">
      <c r="A313" s="391">
        <v>298</v>
      </c>
      <c r="B313" s="393" t="s">
        <v>191</v>
      </c>
      <c r="C313" s="393" t="s">
        <v>192</v>
      </c>
      <c r="D313" s="393" t="s">
        <v>2886</v>
      </c>
      <c r="E313" s="393" t="s">
        <v>2584</v>
      </c>
      <c r="F313" s="393" t="s">
        <v>2373</v>
      </c>
      <c r="G313" s="461">
        <v>12</v>
      </c>
      <c r="H313" s="393" t="s">
        <v>2373</v>
      </c>
      <c r="I313" s="461">
        <v>12</v>
      </c>
      <c r="J313" s="393" t="s">
        <v>2264</v>
      </c>
      <c r="K313" s="393" t="s">
        <v>2097</v>
      </c>
      <c r="L313" s="393" t="s">
        <v>2209</v>
      </c>
      <c r="M313" s="291">
        <v>305</v>
      </c>
    </row>
    <row r="314" spans="1:13" x14ac:dyDescent="0.2">
      <c r="A314" s="391">
        <v>299</v>
      </c>
      <c r="B314" s="394" t="s">
        <v>308</v>
      </c>
      <c r="C314" s="394" t="s">
        <v>309</v>
      </c>
      <c r="D314" s="394" t="s">
        <v>2887</v>
      </c>
      <c r="E314" s="394" t="s">
        <v>2586</v>
      </c>
      <c r="F314" s="394" t="s">
        <v>2374</v>
      </c>
      <c r="G314" s="462">
        <v>9</v>
      </c>
      <c r="H314" s="394" t="s">
        <v>2374</v>
      </c>
      <c r="I314" s="462">
        <v>9</v>
      </c>
      <c r="J314" s="394" t="s">
        <v>2264</v>
      </c>
      <c r="K314" s="394" t="s">
        <v>2097</v>
      </c>
      <c r="L314" s="394" t="s">
        <v>2106</v>
      </c>
      <c r="M314" s="291">
        <v>306</v>
      </c>
    </row>
    <row r="315" spans="1:13" x14ac:dyDescent="0.2">
      <c r="A315" s="391">
        <v>300</v>
      </c>
      <c r="B315" s="395" t="s">
        <v>1024</v>
      </c>
      <c r="C315" s="395" t="s">
        <v>448</v>
      </c>
      <c r="D315" s="395" t="s">
        <v>2888</v>
      </c>
      <c r="E315" s="395" t="s">
        <v>2597</v>
      </c>
      <c r="F315" s="395" t="s">
        <v>18</v>
      </c>
      <c r="G315" s="391">
        <v>5</v>
      </c>
      <c r="H315" s="395" t="s">
        <v>1355</v>
      </c>
      <c r="I315" s="391">
        <v>5</v>
      </c>
      <c r="J315" s="395" t="s">
        <v>2264</v>
      </c>
      <c r="K315" s="395" t="s">
        <v>2097</v>
      </c>
      <c r="L315" s="395" t="s">
        <v>2106</v>
      </c>
      <c r="M315" s="291">
        <v>307</v>
      </c>
    </row>
    <row r="316" spans="1:13" x14ac:dyDescent="0.2">
      <c r="A316" s="391">
        <v>301</v>
      </c>
      <c r="B316" s="394"/>
      <c r="C316" s="394"/>
      <c r="D316" s="394"/>
      <c r="E316" s="394"/>
      <c r="F316" s="394" t="s">
        <v>2496</v>
      </c>
      <c r="G316" s="462"/>
      <c r="H316" s="394" t="s">
        <v>2496</v>
      </c>
      <c r="I316" s="462"/>
      <c r="J316" s="394"/>
      <c r="K316" s="394"/>
      <c r="L316" s="394"/>
      <c r="M316" s="291">
        <v>308</v>
      </c>
    </row>
    <row r="317" spans="1:13" x14ac:dyDescent="0.2">
      <c r="A317" s="391">
        <v>302</v>
      </c>
      <c r="B317" s="395" t="s">
        <v>2375</v>
      </c>
      <c r="C317" s="395" t="s">
        <v>352</v>
      </c>
      <c r="D317" s="395" t="s">
        <v>2891</v>
      </c>
      <c r="E317" s="395" t="s">
        <v>2586</v>
      </c>
      <c r="F317" s="395" t="s">
        <v>1585</v>
      </c>
      <c r="G317" s="391">
        <v>6</v>
      </c>
      <c r="H317" s="395" t="s">
        <v>2</v>
      </c>
      <c r="I317" s="391">
        <v>6</v>
      </c>
      <c r="J317" s="395" t="s">
        <v>2264</v>
      </c>
      <c r="K317" s="395" t="s">
        <v>2097</v>
      </c>
      <c r="L317" s="395" t="s">
        <v>2102</v>
      </c>
      <c r="M317" s="291">
        <v>309</v>
      </c>
    </row>
    <row r="318" spans="1:13" x14ac:dyDescent="0.2">
      <c r="A318" s="391">
        <v>303</v>
      </c>
      <c r="B318" s="395" t="s">
        <v>1067</v>
      </c>
      <c r="C318" s="395" t="s">
        <v>354</v>
      </c>
      <c r="D318" s="395" t="s">
        <v>2890</v>
      </c>
      <c r="E318" s="395" t="s">
        <v>2597</v>
      </c>
      <c r="F318" s="395" t="s">
        <v>1616</v>
      </c>
      <c r="G318" s="391">
        <v>5</v>
      </c>
      <c r="H318" s="395" t="s">
        <v>839</v>
      </c>
      <c r="I318" s="391">
        <v>5</v>
      </c>
      <c r="J318" s="395" t="s">
        <v>2264</v>
      </c>
      <c r="K318" s="395" t="s">
        <v>2097</v>
      </c>
      <c r="L318" s="395" t="s">
        <v>2102</v>
      </c>
      <c r="M318" s="291">
        <v>310</v>
      </c>
    </row>
    <row r="319" spans="1:13" x14ac:dyDescent="0.2">
      <c r="A319" s="391">
        <v>304</v>
      </c>
      <c r="B319" s="395" t="s">
        <v>891</v>
      </c>
      <c r="C319" s="395" t="s">
        <v>530</v>
      </c>
      <c r="D319" s="395" t="s">
        <v>2901</v>
      </c>
      <c r="E319" s="395" t="s">
        <v>2586</v>
      </c>
      <c r="F319" s="395" t="s">
        <v>1616</v>
      </c>
      <c r="G319" s="391">
        <v>5</v>
      </c>
      <c r="H319" s="395" t="s">
        <v>29</v>
      </c>
      <c r="I319" s="391">
        <v>5</v>
      </c>
      <c r="J319" s="395" t="s">
        <v>2264</v>
      </c>
      <c r="K319" s="395" t="s">
        <v>2097</v>
      </c>
      <c r="L319" s="395" t="s">
        <v>2105</v>
      </c>
      <c r="M319" s="291">
        <v>311</v>
      </c>
    </row>
    <row r="320" spans="1:13" x14ac:dyDescent="0.2">
      <c r="A320" s="391">
        <v>305</v>
      </c>
      <c r="B320" s="394" t="s">
        <v>306</v>
      </c>
      <c r="C320" s="394" t="s">
        <v>307</v>
      </c>
      <c r="D320" s="394" t="s">
        <v>2892</v>
      </c>
      <c r="E320" s="394" t="s">
        <v>2586</v>
      </c>
      <c r="F320" s="394" t="s">
        <v>2376</v>
      </c>
      <c r="G320" s="462">
        <v>9</v>
      </c>
      <c r="H320" s="394" t="s">
        <v>2376</v>
      </c>
      <c r="I320" s="462">
        <v>9</v>
      </c>
      <c r="J320" s="394" t="s">
        <v>2264</v>
      </c>
      <c r="K320" s="394" t="s">
        <v>2097</v>
      </c>
      <c r="L320" s="394" t="s">
        <v>2105</v>
      </c>
      <c r="M320" s="291">
        <v>312</v>
      </c>
    </row>
    <row r="321" spans="1:13" x14ac:dyDescent="0.2">
      <c r="A321" s="391">
        <v>306</v>
      </c>
      <c r="B321" s="395" t="s">
        <v>1081</v>
      </c>
      <c r="C321" s="395" t="s">
        <v>344</v>
      </c>
      <c r="D321" s="395" t="s">
        <v>2902</v>
      </c>
      <c r="E321" s="395" t="s">
        <v>2586</v>
      </c>
      <c r="F321" s="395" t="s">
        <v>495</v>
      </c>
      <c r="G321" s="391">
        <v>9</v>
      </c>
      <c r="H321" s="395" t="s">
        <v>495</v>
      </c>
      <c r="I321" s="391">
        <v>9</v>
      </c>
      <c r="J321" s="395" t="s">
        <v>2264</v>
      </c>
      <c r="K321" s="395" t="s">
        <v>2388</v>
      </c>
      <c r="L321" s="395" t="s">
        <v>2387</v>
      </c>
      <c r="M321" s="291">
        <v>313</v>
      </c>
    </row>
    <row r="322" spans="1:13" x14ac:dyDescent="0.2">
      <c r="A322" s="391">
        <v>307</v>
      </c>
      <c r="B322" s="395" t="s">
        <v>1087</v>
      </c>
      <c r="C322" s="395" t="s">
        <v>326</v>
      </c>
      <c r="D322" s="395" t="s">
        <v>2903</v>
      </c>
      <c r="E322" s="395" t="s">
        <v>2586</v>
      </c>
      <c r="F322" s="395" t="s">
        <v>495</v>
      </c>
      <c r="G322" s="391">
        <v>9</v>
      </c>
      <c r="H322" s="395" t="s">
        <v>495</v>
      </c>
      <c r="I322" s="391">
        <v>9</v>
      </c>
      <c r="J322" s="395" t="s">
        <v>2264</v>
      </c>
      <c r="K322" s="395" t="s">
        <v>2395</v>
      </c>
      <c r="L322" s="395" t="s">
        <v>2396</v>
      </c>
      <c r="M322" s="291">
        <v>314</v>
      </c>
    </row>
    <row r="323" spans="1:13" x14ac:dyDescent="0.2">
      <c r="A323" s="391">
        <v>308</v>
      </c>
      <c r="B323" s="395" t="s">
        <v>1088</v>
      </c>
      <c r="C323" s="395" t="s">
        <v>497</v>
      </c>
      <c r="D323" s="395" t="s">
        <v>2904</v>
      </c>
      <c r="E323" s="395" t="s">
        <v>2586</v>
      </c>
      <c r="F323" s="395" t="s">
        <v>495</v>
      </c>
      <c r="G323" s="391">
        <v>9</v>
      </c>
      <c r="H323" s="395" t="s">
        <v>495</v>
      </c>
      <c r="I323" s="391">
        <v>9</v>
      </c>
      <c r="J323" s="395" t="s">
        <v>2264</v>
      </c>
      <c r="K323" s="395" t="s">
        <v>2395</v>
      </c>
      <c r="L323" s="395" t="s">
        <v>2397</v>
      </c>
      <c r="M323" s="291">
        <v>315</v>
      </c>
    </row>
    <row r="324" spans="1:13" x14ac:dyDescent="0.2">
      <c r="A324" s="391">
        <v>309</v>
      </c>
      <c r="B324" s="395" t="s">
        <v>1089</v>
      </c>
      <c r="C324" s="395" t="s">
        <v>327</v>
      </c>
      <c r="D324" s="395" t="s">
        <v>2905</v>
      </c>
      <c r="E324" s="395" t="s">
        <v>2586</v>
      </c>
      <c r="F324" s="395" t="s">
        <v>495</v>
      </c>
      <c r="G324" s="391">
        <v>9</v>
      </c>
      <c r="H324" s="395" t="s">
        <v>495</v>
      </c>
      <c r="I324" s="391">
        <v>9</v>
      </c>
      <c r="J324" s="395" t="s">
        <v>2264</v>
      </c>
      <c r="K324" s="395" t="s">
        <v>2395</v>
      </c>
      <c r="L324" s="395" t="s">
        <v>2397</v>
      </c>
      <c r="M324" s="291">
        <v>316</v>
      </c>
    </row>
    <row r="325" spans="1:13" x14ac:dyDescent="0.2">
      <c r="A325" s="391">
        <v>310</v>
      </c>
      <c r="B325" s="395" t="s">
        <v>1083</v>
      </c>
      <c r="C325" s="395" t="s">
        <v>329</v>
      </c>
      <c r="D325" s="395" t="s">
        <v>2911</v>
      </c>
      <c r="E325" s="395" t="s">
        <v>2586</v>
      </c>
      <c r="F325" s="395" t="s">
        <v>496</v>
      </c>
      <c r="G325" s="391">
        <v>8</v>
      </c>
      <c r="H325" s="395" t="s">
        <v>496</v>
      </c>
      <c r="I325" s="391">
        <v>8</v>
      </c>
      <c r="J325" s="395" t="s">
        <v>2264</v>
      </c>
      <c r="K325" s="395" t="s">
        <v>2390</v>
      </c>
      <c r="L325" s="395" t="s">
        <v>2389</v>
      </c>
      <c r="M325" s="291">
        <v>317</v>
      </c>
    </row>
    <row r="326" spans="1:13" x14ac:dyDescent="0.2">
      <c r="A326" s="391">
        <v>311</v>
      </c>
      <c r="B326" s="395" t="s">
        <v>1085</v>
      </c>
      <c r="C326" s="395" t="s">
        <v>331</v>
      </c>
      <c r="D326" s="395" t="s">
        <v>2912</v>
      </c>
      <c r="E326" s="395" t="s">
        <v>2591</v>
      </c>
      <c r="F326" s="395" t="s">
        <v>496</v>
      </c>
      <c r="G326" s="391">
        <v>8</v>
      </c>
      <c r="H326" s="395" t="s">
        <v>496</v>
      </c>
      <c r="I326" s="391">
        <v>8</v>
      </c>
      <c r="J326" s="395" t="s">
        <v>2264</v>
      </c>
      <c r="K326" s="395" t="s">
        <v>2392</v>
      </c>
      <c r="L326" s="395" t="s">
        <v>2391</v>
      </c>
      <c r="M326" s="291">
        <v>318</v>
      </c>
    </row>
    <row r="327" spans="1:13" x14ac:dyDescent="0.2">
      <c r="A327" s="391">
        <v>312</v>
      </c>
      <c r="B327" s="395" t="s">
        <v>1086</v>
      </c>
      <c r="C327" s="395" t="s">
        <v>332</v>
      </c>
      <c r="D327" s="395" t="s">
        <v>2913</v>
      </c>
      <c r="E327" s="395" t="s">
        <v>2591</v>
      </c>
      <c r="F327" s="395" t="s">
        <v>496</v>
      </c>
      <c r="G327" s="391">
        <v>8</v>
      </c>
      <c r="H327" s="395" t="s">
        <v>496</v>
      </c>
      <c r="I327" s="391">
        <v>8</v>
      </c>
      <c r="J327" s="395" t="s">
        <v>2264</v>
      </c>
      <c r="K327" s="395" t="s">
        <v>2392</v>
      </c>
      <c r="L327" s="395" t="s">
        <v>2393</v>
      </c>
      <c r="M327" s="291">
        <v>319</v>
      </c>
    </row>
    <row r="328" spans="1:13" x14ac:dyDescent="0.2">
      <c r="A328" s="391">
        <v>313</v>
      </c>
      <c r="B328" s="395" t="s">
        <v>1045</v>
      </c>
      <c r="C328" s="395" t="s">
        <v>333</v>
      </c>
      <c r="D328" s="395" t="s">
        <v>2914</v>
      </c>
      <c r="E328" s="395" t="s">
        <v>2591</v>
      </c>
      <c r="F328" s="395" t="s">
        <v>496</v>
      </c>
      <c r="G328" s="391">
        <v>8</v>
      </c>
      <c r="H328" s="395" t="s">
        <v>496</v>
      </c>
      <c r="I328" s="391">
        <v>8</v>
      </c>
      <c r="J328" s="395" t="s">
        <v>2264</v>
      </c>
      <c r="K328" s="395" t="s">
        <v>2395</v>
      </c>
      <c r="L328" s="395" t="s">
        <v>2394</v>
      </c>
      <c r="M328" s="291">
        <v>320</v>
      </c>
    </row>
    <row r="329" spans="1:13" x14ac:dyDescent="0.2">
      <c r="A329" s="391">
        <v>314</v>
      </c>
      <c r="B329" s="395" t="s">
        <v>1091</v>
      </c>
      <c r="C329" s="395" t="s">
        <v>336</v>
      </c>
      <c r="D329" s="395" t="s">
        <v>2915</v>
      </c>
      <c r="E329" s="395" t="s">
        <v>2591</v>
      </c>
      <c r="F329" s="395" t="s">
        <v>496</v>
      </c>
      <c r="G329" s="391">
        <v>8</v>
      </c>
      <c r="H329" s="395" t="s">
        <v>496</v>
      </c>
      <c r="I329" s="391">
        <v>8</v>
      </c>
      <c r="J329" s="395" t="s">
        <v>2264</v>
      </c>
      <c r="K329" s="395" t="s">
        <v>2399</v>
      </c>
      <c r="L329" s="395" t="s">
        <v>2398</v>
      </c>
      <c r="M329" s="291">
        <v>321</v>
      </c>
    </row>
    <row r="330" spans="1:13" x14ac:dyDescent="0.2">
      <c r="A330" s="391">
        <v>315</v>
      </c>
      <c r="B330" s="395" t="s">
        <v>946</v>
      </c>
      <c r="C330" s="395" t="s">
        <v>339</v>
      </c>
      <c r="D330" s="395" t="s">
        <v>2916</v>
      </c>
      <c r="E330" s="395" t="s">
        <v>2591</v>
      </c>
      <c r="F330" s="395" t="s">
        <v>496</v>
      </c>
      <c r="G330" s="391">
        <v>8</v>
      </c>
      <c r="H330" s="395" t="s">
        <v>496</v>
      </c>
      <c r="I330" s="391">
        <v>8</v>
      </c>
      <c r="J330" s="395" t="s">
        <v>2264</v>
      </c>
      <c r="K330" s="395" t="s">
        <v>2388</v>
      </c>
      <c r="L330" s="395" t="s">
        <v>2400</v>
      </c>
      <c r="M330" s="291">
        <v>322</v>
      </c>
    </row>
    <row r="331" spans="1:13" x14ac:dyDescent="0.2">
      <c r="A331" s="391">
        <v>316</v>
      </c>
      <c r="B331" s="395" t="s">
        <v>1090</v>
      </c>
      <c r="C331" s="395" t="s">
        <v>335</v>
      </c>
      <c r="D331" s="395" t="s">
        <v>2907</v>
      </c>
      <c r="E331" s="395" t="s">
        <v>2597</v>
      </c>
      <c r="F331" s="395" t="s">
        <v>498</v>
      </c>
      <c r="G331" s="391">
        <v>7</v>
      </c>
      <c r="H331" s="395" t="s">
        <v>498</v>
      </c>
      <c r="I331" s="391">
        <v>7</v>
      </c>
      <c r="J331" s="395" t="s">
        <v>2264</v>
      </c>
      <c r="K331" s="395" t="s">
        <v>2392</v>
      </c>
      <c r="L331" s="395" t="s">
        <v>2401</v>
      </c>
      <c r="M331" s="291">
        <v>323</v>
      </c>
    </row>
    <row r="332" spans="1:13" x14ac:dyDescent="0.2">
      <c r="A332" s="391">
        <v>317</v>
      </c>
      <c r="B332" s="395" t="s">
        <v>1095</v>
      </c>
      <c r="C332" s="395" t="s">
        <v>355</v>
      </c>
      <c r="D332" s="395" t="s">
        <v>2908</v>
      </c>
      <c r="E332" s="395" t="s">
        <v>2597</v>
      </c>
      <c r="F332" s="395" t="s">
        <v>498</v>
      </c>
      <c r="G332" s="391">
        <v>7</v>
      </c>
      <c r="H332" s="395" t="s">
        <v>498</v>
      </c>
      <c r="I332" s="391">
        <v>7</v>
      </c>
      <c r="J332" s="395" t="s">
        <v>2264</v>
      </c>
      <c r="K332" s="395" t="s">
        <v>2388</v>
      </c>
      <c r="L332" s="395" t="s">
        <v>2400</v>
      </c>
      <c r="M332" s="291">
        <v>324</v>
      </c>
    </row>
    <row r="333" spans="1:13" x14ac:dyDescent="0.2">
      <c r="A333" s="391">
        <v>318</v>
      </c>
      <c r="B333" s="395" t="s">
        <v>1096</v>
      </c>
      <c r="C333" s="395" t="s">
        <v>334</v>
      </c>
      <c r="D333" s="395" t="s">
        <v>2909</v>
      </c>
      <c r="E333" s="395" t="s">
        <v>2597</v>
      </c>
      <c r="F333" s="395" t="s">
        <v>498</v>
      </c>
      <c r="G333" s="391">
        <v>7</v>
      </c>
      <c r="H333" s="395" t="s">
        <v>498</v>
      </c>
      <c r="I333" s="391">
        <v>7</v>
      </c>
      <c r="J333" s="395" t="s">
        <v>2264</v>
      </c>
      <c r="K333" s="395" t="s">
        <v>2388</v>
      </c>
      <c r="L333" s="395" t="s">
        <v>2402</v>
      </c>
      <c r="M333" s="291">
        <v>325</v>
      </c>
    </row>
    <row r="334" spans="1:13" x14ac:dyDescent="0.2">
      <c r="A334" s="391">
        <v>319</v>
      </c>
      <c r="B334" s="395" t="s">
        <v>1097</v>
      </c>
      <c r="C334" s="395" t="s">
        <v>340</v>
      </c>
      <c r="D334" s="395" t="s">
        <v>2910</v>
      </c>
      <c r="E334" s="395" t="s">
        <v>2594</v>
      </c>
      <c r="F334" s="395" t="s">
        <v>498</v>
      </c>
      <c r="G334" s="391">
        <v>7</v>
      </c>
      <c r="H334" s="395" t="s">
        <v>498</v>
      </c>
      <c r="I334" s="391">
        <v>7</v>
      </c>
      <c r="J334" s="395" t="s">
        <v>2264</v>
      </c>
      <c r="K334" s="395" t="s">
        <v>2388</v>
      </c>
      <c r="L334" s="395" t="s">
        <v>2403</v>
      </c>
      <c r="M334" s="291">
        <v>326</v>
      </c>
    </row>
    <row r="335" spans="1:13" x14ac:dyDescent="0.2">
      <c r="A335" s="391">
        <v>320</v>
      </c>
      <c r="B335" s="395" t="s">
        <v>1098</v>
      </c>
      <c r="C335" s="395" t="s">
        <v>342</v>
      </c>
      <c r="D335" s="395" t="s">
        <v>2906</v>
      </c>
      <c r="E335" s="395" t="s">
        <v>2589</v>
      </c>
      <c r="F335" s="395" t="s">
        <v>499</v>
      </c>
      <c r="G335" s="391">
        <v>6</v>
      </c>
      <c r="H335" s="395" t="s">
        <v>499</v>
      </c>
      <c r="I335" s="391">
        <v>6</v>
      </c>
      <c r="J335" s="395" t="s">
        <v>2264</v>
      </c>
      <c r="K335" s="395" t="s">
        <v>2395</v>
      </c>
      <c r="L335" s="395" t="s">
        <v>2397</v>
      </c>
      <c r="M335" s="291">
        <v>327</v>
      </c>
    </row>
    <row r="336" spans="1:13" x14ac:dyDescent="0.2">
      <c r="A336" s="391">
        <v>321</v>
      </c>
      <c r="B336" s="395" t="s">
        <v>2377</v>
      </c>
      <c r="C336" s="395" t="s">
        <v>370</v>
      </c>
      <c r="D336" s="395" t="s">
        <v>2900</v>
      </c>
      <c r="E336" s="395" t="s">
        <v>2586</v>
      </c>
      <c r="F336" s="395" t="s">
        <v>1703</v>
      </c>
      <c r="G336" s="391">
        <v>6</v>
      </c>
      <c r="H336" s="395" t="s">
        <v>832</v>
      </c>
      <c r="I336" s="391">
        <v>6</v>
      </c>
      <c r="J336" s="395" t="s">
        <v>2264</v>
      </c>
      <c r="K336" s="395" t="s">
        <v>2097</v>
      </c>
      <c r="L336" s="395" t="s">
        <v>2105</v>
      </c>
      <c r="M336" s="291">
        <v>328</v>
      </c>
    </row>
    <row r="337" spans="1:13" x14ac:dyDescent="0.2">
      <c r="A337" s="391">
        <v>322</v>
      </c>
      <c r="B337" s="395" t="s">
        <v>1015</v>
      </c>
      <c r="C337" s="395" t="s">
        <v>453</v>
      </c>
      <c r="D337" s="395" t="s">
        <v>2894</v>
      </c>
      <c r="E337" s="395" t="s">
        <v>2586</v>
      </c>
      <c r="F337" s="395" t="s">
        <v>1355</v>
      </c>
      <c r="G337" s="391">
        <v>5</v>
      </c>
      <c r="H337" s="395" t="s">
        <v>1355</v>
      </c>
      <c r="I337" s="391">
        <v>5</v>
      </c>
      <c r="J337" s="395" t="s">
        <v>2264</v>
      </c>
      <c r="K337" s="395" t="s">
        <v>2097</v>
      </c>
      <c r="L337" s="395" t="s">
        <v>2105</v>
      </c>
      <c r="M337" s="291">
        <v>329</v>
      </c>
    </row>
    <row r="338" spans="1:13" x14ac:dyDescent="0.2">
      <c r="A338" s="391">
        <v>323</v>
      </c>
      <c r="B338" s="395" t="s">
        <v>2378</v>
      </c>
      <c r="C338" s="395" t="s">
        <v>372</v>
      </c>
      <c r="D338" s="395" t="s">
        <v>2895</v>
      </c>
      <c r="E338" s="395" t="s">
        <v>2586</v>
      </c>
      <c r="F338" s="395" t="s">
        <v>1355</v>
      </c>
      <c r="G338" s="391">
        <v>5</v>
      </c>
      <c r="H338" s="395" t="s">
        <v>1355</v>
      </c>
      <c r="I338" s="391">
        <v>5</v>
      </c>
      <c r="J338" s="395" t="s">
        <v>2264</v>
      </c>
      <c r="K338" s="395" t="s">
        <v>2097</v>
      </c>
      <c r="L338" s="395" t="s">
        <v>2105</v>
      </c>
      <c r="M338" s="291">
        <v>330</v>
      </c>
    </row>
    <row r="339" spans="1:13" x14ac:dyDescent="0.2">
      <c r="A339" s="391">
        <v>324</v>
      </c>
      <c r="B339" s="395" t="s">
        <v>1078</v>
      </c>
      <c r="C339" s="395" t="s">
        <v>374</v>
      </c>
      <c r="D339" s="395" t="s">
        <v>2896</v>
      </c>
      <c r="E339" s="395" t="s">
        <v>2629</v>
      </c>
      <c r="F339" s="395" t="s">
        <v>1355</v>
      </c>
      <c r="G339" s="391">
        <v>5</v>
      </c>
      <c r="H339" s="395" t="s">
        <v>1355</v>
      </c>
      <c r="I339" s="391">
        <v>5</v>
      </c>
      <c r="J339" s="395" t="s">
        <v>2264</v>
      </c>
      <c r="K339" s="395" t="s">
        <v>2097</v>
      </c>
      <c r="L339" s="395" t="s">
        <v>2105</v>
      </c>
      <c r="M339" s="291">
        <v>331</v>
      </c>
    </row>
    <row r="340" spans="1:13" x14ac:dyDescent="0.2">
      <c r="A340" s="391">
        <v>325</v>
      </c>
      <c r="B340" s="395" t="s">
        <v>1077</v>
      </c>
      <c r="C340" s="395" t="s">
        <v>377</v>
      </c>
      <c r="D340" s="395" t="s">
        <v>2897</v>
      </c>
      <c r="E340" s="395" t="s">
        <v>2629</v>
      </c>
      <c r="F340" s="395" t="s">
        <v>1649</v>
      </c>
      <c r="G340" s="391">
        <v>5</v>
      </c>
      <c r="H340" s="395" t="s">
        <v>19</v>
      </c>
      <c r="I340" s="391">
        <v>5</v>
      </c>
      <c r="J340" s="395" t="s">
        <v>2264</v>
      </c>
      <c r="K340" s="395" t="s">
        <v>2097</v>
      </c>
      <c r="L340" s="395" t="s">
        <v>2105</v>
      </c>
      <c r="M340" s="291">
        <v>332</v>
      </c>
    </row>
    <row r="341" spans="1:13" x14ac:dyDescent="0.2">
      <c r="A341" s="391">
        <v>326</v>
      </c>
      <c r="B341" s="395" t="s">
        <v>1079</v>
      </c>
      <c r="C341" s="395" t="s">
        <v>378</v>
      </c>
      <c r="D341" s="395" t="s">
        <v>2898</v>
      </c>
      <c r="E341" s="395" t="s">
        <v>2589</v>
      </c>
      <c r="F341" s="395" t="s">
        <v>1649</v>
      </c>
      <c r="G341" s="391">
        <v>5</v>
      </c>
      <c r="H341" s="395" t="s">
        <v>19</v>
      </c>
      <c r="I341" s="391">
        <v>5</v>
      </c>
      <c r="J341" s="395" t="s">
        <v>2264</v>
      </c>
      <c r="K341" s="395" t="s">
        <v>2097</v>
      </c>
      <c r="L341" s="395" t="s">
        <v>2105</v>
      </c>
      <c r="M341" s="291">
        <v>333</v>
      </c>
    </row>
    <row r="342" spans="1:13" x14ac:dyDescent="0.2">
      <c r="A342" s="391">
        <v>327</v>
      </c>
      <c r="B342" s="395" t="s">
        <v>2384</v>
      </c>
      <c r="C342" s="395" t="s">
        <v>610</v>
      </c>
      <c r="D342" s="395" t="s">
        <v>2899</v>
      </c>
      <c r="E342" s="395" t="s">
        <v>2629</v>
      </c>
      <c r="F342" s="395" t="s">
        <v>1649</v>
      </c>
      <c r="G342" s="391">
        <v>5</v>
      </c>
      <c r="H342" s="395" t="s">
        <v>19</v>
      </c>
      <c r="I342" s="391">
        <v>5</v>
      </c>
      <c r="J342" s="395" t="s">
        <v>2264</v>
      </c>
      <c r="K342" s="395" t="s">
        <v>2097</v>
      </c>
      <c r="L342" s="395" t="s">
        <v>2105</v>
      </c>
      <c r="M342" s="291">
        <v>334</v>
      </c>
    </row>
    <row r="343" spans="1:13" x14ac:dyDescent="0.2">
      <c r="A343" s="391">
        <v>328</v>
      </c>
      <c r="B343" s="395" t="s">
        <v>1072</v>
      </c>
      <c r="C343" s="395" t="s">
        <v>347</v>
      </c>
      <c r="D343" s="395" t="s">
        <v>2917</v>
      </c>
      <c r="E343" s="395" t="s">
        <v>2597</v>
      </c>
      <c r="F343" s="395" t="s">
        <v>38</v>
      </c>
      <c r="G343" s="391">
        <v>5</v>
      </c>
      <c r="H343" s="395" t="s">
        <v>38</v>
      </c>
      <c r="I343" s="391">
        <v>5</v>
      </c>
      <c r="J343" s="395" t="s">
        <v>2264</v>
      </c>
      <c r="K343" s="395" t="s">
        <v>2097</v>
      </c>
      <c r="L343" s="395" t="s">
        <v>2105</v>
      </c>
      <c r="M343" s="291">
        <v>335</v>
      </c>
    </row>
    <row r="344" spans="1:13" x14ac:dyDescent="0.2">
      <c r="A344" s="391">
        <v>329</v>
      </c>
      <c r="B344" s="395" t="s">
        <v>1073</v>
      </c>
      <c r="C344" s="395" t="s">
        <v>346</v>
      </c>
      <c r="D344" s="395" t="s">
        <v>2918</v>
      </c>
      <c r="E344" s="395" t="s">
        <v>2597</v>
      </c>
      <c r="F344" s="395" t="s">
        <v>38</v>
      </c>
      <c r="G344" s="391">
        <v>5</v>
      </c>
      <c r="H344" s="395" t="s">
        <v>38</v>
      </c>
      <c r="I344" s="391">
        <v>5</v>
      </c>
      <c r="J344" s="395" t="s">
        <v>2264</v>
      </c>
      <c r="K344" s="395" t="s">
        <v>2097</v>
      </c>
      <c r="L344" s="395" t="s">
        <v>2105</v>
      </c>
      <c r="M344" s="291">
        <v>336</v>
      </c>
    </row>
    <row r="345" spans="1:13" x14ac:dyDescent="0.2">
      <c r="A345" s="391">
        <v>330</v>
      </c>
      <c r="B345" s="395" t="s">
        <v>1074</v>
      </c>
      <c r="C345" s="395" t="s">
        <v>345</v>
      </c>
      <c r="D345" s="395" t="s">
        <v>2919</v>
      </c>
      <c r="E345" s="395" t="s">
        <v>2597</v>
      </c>
      <c r="F345" s="395" t="s">
        <v>38</v>
      </c>
      <c r="G345" s="391">
        <v>5</v>
      </c>
      <c r="H345" s="395" t="s">
        <v>38</v>
      </c>
      <c r="I345" s="391">
        <v>5</v>
      </c>
      <c r="J345" s="395" t="s">
        <v>2264</v>
      </c>
      <c r="K345" s="395" t="s">
        <v>2097</v>
      </c>
      <c r="L345" s="395" t="s">
        <v>2105</v>
      </c>
      <c r="M345" s="291">
        <v>337</v>
      </c>
    </row>
    <row r="346" spans="1:13" x14ac:dyDescent="0.2">
      <c r="A346" s="391">
        <v>331</v>
      </c>
      <c r="B346" s="395" t="s">
        <v>1075</v>
      </c>
      <c r="C346" s="395" t="s">
        <v>349</v>
      </c>
      <c r="D346" s="395" t="s">
        <v>2920</v>
      </c>
      <c r="E346" s="395" t="s">
        <v>2597</v>
      </c>
      <c r="F346" s="395" t="s">
        <v>38</v>
      </c>
      <c r="G346" s="391">
        <v>5</v>
      </c>
      <c r="H346" s="395" t="s">
        <v>38</v>
      </c>
      <c r="I346" s="391">
        <v>5</v>
      </c>
      <c r="J346" s="395" t="s">
        <v>2264</v>
      </c>
      <c r="K346" s="395" t="s">
        <v>2097</v>
      </c>
      <c r="L346" s="395" t="s">
        <v>2105</v>
      </c>
      <c r="M346" s="291">
        <v>338</v>
      </c>
    </row>
    <row r="347" spans="1:13" x14ac:dyDescent="0.2">
      <c r="A347" s="391">
        <v>332</v>
      </c>
      <c r="B347" s="395" t="s">
        <v>2379</v>
      </c>
      <c r="C347" s="395" t="s">
        <v>2380</v>
      </c>
      <c r="D347" s="395" t="s">
        <v>2921</v>
      </c>
      <c r="E347" s="395" t="s">
        <v>2597</v>
      </c>
      <c r="F347" s="395" t="s">
        <v>38</v>
      </c>
      <c r="G347" s="391">
        <v>5</v>
      </c>
      <c r="H347" s="395" t="s">
        <v>38</v>
      </c>
      <c r="I347" s="391">
        <v>5</v>
      </c>
      <c r="J347" s="395" t="s">
        <v>2264</v>
      </c>
      <c r="K347" s="395" t="s">
        <v>2097</v>
      </c>
      <c r="L347" s="395" t="s">
        <v>2105</v>
      </c>
      <c r="M347" s="291">
        <v>339</v>
      </c>
    </row>
    <row r="348" spans="1:13" x14ac:dyDescent="0.2">
      <c r="A348" s="391">
        <v>333</v>
      </c>
      <c r="B348" s="395" t="s">
        <v>2381</v>
      </c>
      <c r="C348" s="395" t="s">
        <v>2382</v>
      </c>
      <c r="D348" s="395" t="s">
        <v>2922</v>
      </c>
      <c r="E348" s="395" t="s">
        <v>2597</v>
      </c>
      <c r="F348" s="395" t="s">
        <v>38</v>
      </c>
      <c r="G348" s="391">
        <v>5</v>
      </c>
      <c r="H348" s="395" t="s">
        <v>38</v>
      </c>
      <c r="I348" s="391">
        <v>6</v>
      </c>
      <c r="J348" s="395" t="s">
        <v>2264</v>
      </c>
      <c r="K348" s="395" t="s">
        <v>2097</v>
      </c>
      <c r="L348" s="395" t="s">
        <v>2105</v>
      </c>
      <c r="M348" s="291">
        <v>340</v>
      </c>
    </row>
    <row r="349" spans="1:13" x14ac:dyDescent="0.2">
      <c r="A349" s="391">
        <v>334</v>
      </c>
      <c r="B349" s="395" t="s">
        <v>2383</v>
      </c>
      <c r="C349" s="395" t="s">
        <v>376</v>
      </c>
      <c r="D349" s="395" t="s">
        <v>2923</v>
      </c>
      <c r="E349" s="395" t="s">
        <v>2594</v>
      </c>
      <c r="F349" s="395" t="s">
        <v>38</v>
      </c>
      <c r="G349" s="391">
        <v>5</v>
      </c>
      <c r="H349" s="395" t="s">
        <v>38</v>
      </c>
      <c r="I349" s="391">
        <v>5</v>
      </c>
      <c r="J349" s="395" t="s">
        <v>2264</v>
      </c>
      <c r="K349" s="395" t="s">
        <v>2097</v>
      </c>
      <c r="L349" s="395" t="s">
        <v>2105</v>
      </c>
      <c r="M349" s="291">
        <v>341</v>
      </c>
    </row>
    <row r="350" spans="1:13" x14ac:dyDescent="0.2">
      <c r="A350" s="391">
        <v>335</v>
      </c>
      <c r="B350" s="395" t="s">
        <v>1228</v>
      </c>
      <c r="C350" s="395" t="s">
        <v>1229</v>
      </c>
      <c r="D350" s="395" t="s">
        <v>2924</v>
      </c>
      <c r="E350" s="395" t="s">
        <v>2589</v>
      </c>
      <c r="F350" s="395" t="s">
        <v>38</v>
      </c>
      <c r="G350" s="391">
        <v>5</v>
      </c>
      <c r="H350" s="395" t="s">
        <v>38</v>
      </c>
      <c r="I350" s="391">
        <v>5</v>
      </c>
      <c r="J350" s="395" t="s">
        <v>2264</v>
      </c>
      <c r="K350" s="395" t="s">
        <v>2097</v>
      </c>
      <c r="L350" s="395" t="s">
        <v>2105</v>
      </c>
      <c r="M350" s="291">
        <v>342</v>
      </c>
    </row>
    <row r="351" spans="1:13" x14ac:dyDescent="0.2">
      <c r="A351" s="391">
        <v>336</v>
      </c>
      <c r="B351" s="395" t="s">
        <v>2385</v>
      </c>
      <c r="C351" s="395" t="s">
        <v>2386</v>
      </c>
      <c r="D351" s="395" t="s">
        <v>2925</v>
      </c>
      <c r="E351" s="395" t="s">
        <v>2586</v>
      </c>
      <c r="F351" s="395" t="s">
        <v>38</v>
      </c>
      <c r="G351" s="391">
        <v>5</v>
      </c>
      <c r="H351" s="395" t="s">
        <v>38</v>
      </c>
      <c r="I351" s="391">
        <v>7</v>
      </c>
      <c r="J351" s="395" t="s">
        <v>2264</v>
      </c>
      <c r="K351" s="395" t="s">
        <v>2097</v>
      </c>
      <c r="L351" s="395" t="s">
        <v>2105</v>
      </c>
      <c r="M351" s="291">
        <v>343</v>
      </c>
    </row>
    <row r="352" spans="1:13" x14ac:dyDescent="0.2">
      <c r="A352" s="391">
        <v>337</v>
      </c>
      <c r="B352" s="395" t="s">
        <v>2407</v>
      </c>
      <c r="C352" s="395" t="s">
        <v>351</v>
      </c>
      <c r="D352" s="395" t="s">
        <v>2942</v>
      </c>
      <c r="E352" s="395" t="s">
        <v>2586</v>
      </c>
      <c r="F352" s="395" t="s">
        <v>38</v>
      </c>
      <c r="G352" s="391">
        <v>5</v>
      </c>
      <c r="H352" s="395" t="s">
        <v>38</v>
      </c>
      <c r="I352" s="391">
        <v>5</v>
      </c>
      <c r="J352" s="395" t="s">
        <v>2264</v>
      </c>
      <c r="K352" s="395" t="s">
        <v>2097</v>
      </c>
      <c r="L352" s="395" t="s">
        <v>2246</v>
      </c>
      <c r="M352" s="291">
        <v>344</v>
      </c>
    </row>
    <row r="353" spans="1:13" x14ac:dyDescent="0.2">
      <c r="A353" s="391">
        <v>338</v>
      </c>
      <c r="B353" s="394" t="s">
        <v>793</v>
      </c>
      <c r="C353" s="394" t="s">
        <v>794</v>
      </c>
      <c r="D353" s="394" t="s">
        <v>2926</v>
      </c>
      <c r="E353" s="394" t="s">
        <v>2586</v>
      </c>
      <c r="F353" s="394" t="s">
        <v>2404</v>
      </c>
      <c r="G353" s="462">
        <v>9</v>
      </c>
      <c r="H353" s="394" t="s">
        <v>2404</v>
      </c>
      <c r="I353" s="462">
        <v>9</v>
      </c>
      <c r="J353" s="394" t="s">
        <v>2264</v>
      </c>
      <c r="K353" s="394" t="s">
        <v>2097</v>
      </c>
      <c r="L353" s="394" t="s">
        <v>2246</v>
      </c>
      <c r="M353" s="291">
        <v>345</v>
      </c>
    </row>
    <row r="354" spans="1:13" x14ac:dyDescent="0.2">
      <c r="A354" s="391">
        <v>339</v>
      </c>
      <c r="B354" s="395" t="s">
        <v>2406</v>
      </c>
      <c r="C354" s="395" t="s">
        <v>686</v>
      </c>
      <c r="D354" s="395" t="s">
        <v>2932</v>
      </c>
      <c r="E354" s="395" t="s">
        <v>2586</v>
      </c>
      <c r="F354" s="395" t="s">
        <v>2290</v>
      </c>
      <c r="G354" s="391">
        <v>9</v>
      </c>
      <c r="H354" s="395" t="s">
        <v>2290</v>
      </c>
      <c r="I354" s="391">
        <v>9</v>
      </c>
      <c r="J354" s="395" t="s">
        <v>2264</v>
      </c>
      <c r="K354" s="395" t="s">
        <v>2097</v>
      </c>
      <c r="L354" s="395" t="s">
        <v>2246</v>
      </c>
      <c r="M354" s="291">
        <v>346</v>
      </c>
    </row>
    <row r="355" spans="1:13" x14ac:dyDescent="0.2">
      <c r="A355" s="391">
        <v>340</v>
      </c>
      <c r="B355" s="395" t="s">
        <v>2408</v>
      </c>
      <c r="C355" s="395" t="s">
        <v>365</v>
      </c>
      <c r="D355" s="395" t="s">
        <v>2930</v>
      </c>
      <c r="E355" s="395" t="s">
        <v>2597</v>
      </c>
      <c r="F355" s="395" t="s">
        <v>1610</v>
      </c>
      <c r="G355" s="391">
        <v>5</v>
      </c>
      <c r="H355" s="395" t="s">
        <v>838</v>
      </c>
      <c r="I355" s="391">
        <v>5</v>
      </c>
      <c r="J355" s="395" t="s">
        <v>2264</v>
      </c>
      <c r="K355" s="395" t="s">
        <v>2097</v>
      </c>
      <c r="L355" s="395" t="s">
        <v>2246</v>
      </c>
      <c r="M355" s="291">
        <v>347</v>
      </c>
    </row>
    <row r="356" spans="1:13" x14ac:dyDescent="0.2">
      <c r="A356" s="391">
        <v>341</v>
      </c>
      <c r="B356" s="395" t="s">
        <v>1100</v>
      </c>
      <c r="C356" s="395" t="s">
        <v>364</v>
      </c>
      <c r="D356" s="395" t="s">
        <v>2931</v>
      </c>
      <c r="E356" s="395" t="s">
        <v>2597</v>
      </c>
      <c r="F356" s="395" t="s">
        <v>101</v>
      </c>
      <c r="G356" s="391">
        <v>5</v>
      </c>
      <c r="H356" s="395" t="s">
        <v>101</v>
      </c>
      <c r="I356" s="391">
        <v>5</v>
      </c>
      <c r="J356" s="395" t="s">
        <v>2264</v>
      </c>
      <c r="K356" s="395" t="s">
        <v>2097</v>
      </c>
      <c r="L356" s="395" t="s">
        <v>2246</v>
      </c>
      <c r="M356" s="291">
        <v>348</v>
      </c>
    </row>
    <row r="357" spans="1:13" x14ac:dyDescent="0.2">
      <c r="A357" s="391">
        <v>342</v>
      </c>
      <c r="B357" s="395" t="s">
        <v>1099</v>
      </c>
      <c r="C357" s="395" t="s">
        <v>366</v>
      </c>
      <c r="D357" s="395" t="s">
        <v>2933</v>
      </c>
      <c r="E357" s="395" t="s">
        <v>2597</v>
      </c>
      <c r="F357" s="395" t="s">
        <v>4</v>
      </c>
      <c r="G357" s="465">
        <v>4</v>
      </c>
      <c r="H357" s="395" t="s">
        <v>1582</v>
      </c>
      <c r="I357" s="391">
        <v>4</v>
      </c>
      <c r="J357" s="395" t="s">
        <v>2264</v>
      </c>
      <c r="K357" s="395" t="s">
        <v>2097</v>
      </c>
      <c r="L357" s="395" t="s">
        <v>2246</v>
      </c>
      <c r="M357" s="291">
        <v>349</v>
      </c>
    </row>
    <row r="358" spans="1:13" x14ac:dyDescent="0.2">
      <c r="A358" s="391">
        <v>343</v>
      </c>
      <c r="B358" s="395" t="s">
        <v>1102</v>
      </c>
      <c r="C358" s="395" t="s">
        <v>367</v>
      </c>
      <c r="D358" s="395" t="s">
        <v>2934</v>
      </c>
      <c r="E358" s="395" t="s">
        <v>2589</v>
      </c>
      <c r="F358" s="395" t="s">
        <v>4</v>
      </c>
      <c r="G358" s="391">
        <v>3</v>
      </c>
      <c r="H358" s="395" t="s">
        <v>4</v>
      </c>
      <c r="I358" s="391">
        <v>3</v>
      </c>
      <c r="J358" s="395" t="s">
        <v>2264</v>
      </c>
      <c r="K358" s="395" t="s">
        <v>2097</v>
      </c>
      <c r="L358" s="395" t="s">
        <v>2246</v>
      </c>
      <c r="M358" s="291">
        <v>350</v>
      </c>
    </row>
    <row r="359" spans="1:13" x14ac:dyDescent="0.2">
      <c r="A359" s="391">
        <v>344</v>
      </c>
      <c r="B359" s="395" t="s">
        <v>1103</v>
      </c>
      <c r="C359" s="395" t="s">
        <v>796</v>
      </c>
      <c r="D359" s="395" t="s">
        <v>2935</v>
      </c>
      <c r="E359" s="395" t="s">
        <v>2623</v>
      </c>
      <c r="F359" s="395" t="s">
        <v>4</v>
      </c>
      <c r="G359" s="391">
        <v>3</v>
      </c>
      <c r="H359" s="395" t="s">
        <v>4</v>
      </c>
      <c r="I359" s="391">
        <v>3</v>
      </c>
      <c r="J359" s="395" t="s">
        <v>2264</v>
      </c>
      <c r="K359" s="395" t="s">
        <v>2097</v>
      </c>
      <c r="L359" s="395" t="s">
        <v>2246</v>
      </c>
      <c r="M359" s="291">
        <v>351</v>
      </c>
    </row>
    <row r="360" spans="1:13" x14ac:dyDescent="0.2">
      <c r="A360" s="391">
        <v>345</v>
      </c>
      <c r="B360" s="395" t="s">
        <v>921</v>
      </c>
      <c r="C360" s="395" t="s">
        <v>2409</v>
      </c>
      <c r="D360" s="395" t="s">
        <v>2936</v>
      </c>
      <c r="E360" s="395" t="s">
        <v>2605</v>
      </c>
      <c r="F360" s="395" t="s">
        <v>4</v>
      </c>
      <c r="G360" s="391">
        <v>3</v>
      </c>
      <c r="H360" s="395" t="s">
        <v>4</v>
      </c>
      <c r="I360" s="391">
        <v>3</v>
      </c>
      <c r="J360" s="395" t="s">
        <v>2264</v>
      </c>
      <c r="K360" s="395" t="s">
        <v>2097</v>
      </c>
      <c r="L360" s="395" t="s">
        <v>2246</v>
      </c>
      <c r="M360" s="291">
        <v>352</v>
      </c>
    </row>
    <row r="361" spans="1:13" x14ac:dyDescent="0.2">
      <c r="A361" s="391">
        <v>346</v>
      </c>
      <c r="B361" s="395" t="s">
        <v>883</v>
      </c>
      <c r="C361" s="395" t="s">
        <v>708</v>
      </c>
      <c r="D361" s="395" t="s">
        <v>2937</v>
      </c>
      <c r="E361" s="395" t="s">
        <v>2597</v>
      </c>
      <c r="F361" s="395" t="s">
        <v>4</v>
      </c>
      <c r="G361" s="465">
        <v>4</v>
      </c>
      <c r="H361" s="395" t="s">
        <v>1582</v>
      </c>
      <c r="I361" s="391">
        <v>4</v>
      </c>
      <c r="J361" s="395" t="s">
        <v>2264</v>
      </c>
      <c r="K361" s="395" t="s">
        <v>2097</v>
      </c>
      <c r="L361" s="395" t="s">
        <v>2246</v>
      </c>
      <c r="M361" s="291">
        <v>353</v>
      </c>
    </row>
    <row r="362" spans="1:13" x14ac:dyDescent="0.2">
      <c r="A362" s="391">
        <v>347</v>
      </c>
      <c r="B362" s="395" t="s">
        <v>1143</v>
      </c>
      <c r="C362" s="395" t="s">
        <v>389</v>
      </c>
      <c r="D362" s="395" t="s">
        <v>2928</v>
      </c>
      <c r="E362" s="395" t="s">
        <v>2629</v>
      </c>
      <c r="F362" s="395" t="s">
        <v>1586</v>
      </c>
      <c r="G362" s="391">
        <v>3</v>
      </c>
      <c r="H362" s="395" t="s">
        <v>1990</v>
      </c>
      <c r="I362" s="391">
        <v>3</v>
      </c>
      <c r="J362" s="395" t="s">
        <v>2264</v>
      </c>
      <c r="K362" s="395" t="s">
        <v>2097</v>
      </c>
      <c r="L362" s="395" t="s">
        <v>2246</v>
      </c>
      <c r="M362" s="291">
        <v>354</v>
      </c>
    </row>
    <row r="363" spans="1:13" x14ac:dyDescent="0.2">
      <c r="A363" s="391">
        <v>348</v>
      </c>
      <c r="B363" s="395" t="s">
        <v>914</v>
      </c>
      <c r="C363" s="395" t="s">
        <v>807</v>
      </c>
      <c r="D363" s="395" t="s">
        <v>2929</v>
      </c>
      <c r="E363" s="395" t="s">
        <v>2589</v>
      </c>
      <c r="F363" s="395" t="s">
        <v>1586</v>
      </c>
      <c r="G363" s="391">
        <v>3</v>
      </c>
      <c r="H363" s="395" t="s">
        <v>9</v>
      </c>
      <c r="I363" s="391">
        <v>3</v>
      </c>
      <c r="J363" s="395" t="s">
        <v>2264</v>
      </c>
      <c r="K363" s="395" t="s">
        <v>2097</v>
      </c>
      <c r="L363" s="395" t="s">
        <v>2246</v>
      </c>
      <c r="M363" s="291">
        <v>355</v>
      </c>
    </row>
    <row r="364" spans="1:13" x14ac:dyDescent="0.2">
      <c r="A364" s="391">
        <v>349</v>
      </c>
      <c r="B364" s="395" t="s">
        <v>946</v>
      </c>
      <c r="C364" s="395" t="s">
        <v>609</v>
      </c>
      <c r="D364" s="395" t="s">
        <v>2893</v>
      </c>
      <c r="E364" s="395" t="s">
        <v>2623</v>
      </c>
      <c r="F364" s="395" t="s">
        <v>1586</v>
      </c>
      <c r="G364" s="391">
        <v>3</v>
      </c>
      <c r="H364" s="395" t="s">
        <v>1990</v>
      </c>
      <c r="I364" s="391">
        <v>3</v>
      </c>
      <c r="J364" s="395" t="s">
        <v>2264</v>
      </c>
      <c r="K364" s="395" t="s">
        <v>2097</v>
      </c>
      <c r="L364" s="395" t="s">
        <v>2105</v>
      </c>
      <c r="M364" s="291">
        <v>356</v>
      </c>
    </row>
    <row r="365" spans="1:13" x14ac:dyDescent="0.2">
      <c r="A365" s="391">
        <v>350</v>
      </c>
      <c r="B365" s="395" t="s">
        <v>882</v>
      </c>
      <c r="C365" s="395" t="s">
        <v>759</v>
      </c>
      <c r="D365" s="395" t="s">
        <v>2889</v>
      </c>
      <c r="E365" s="395" t="s">
        <v>2623</v>
      </c>
      <c r="F365" s="395" t="s">
        <v>1586</v>
      </c>
      <c r="G365" s="391">
        <v>3</v>
      </c>
      <c r="H365" s="395" t="s">
        <v>14</v>
      </c>
      <c r="I365" s="391">
        <v>3</v>
      </c>
      <c r="J365" s="395" t="s">
        <v>2264</v>
      </c>
      <c r="K365" s="395" t="s">
        <v>2097</v>
      </c>
      <c r="L365" s="395" t="s">
        <v>2106</v>
      </c>
      <c r="M365" s="291">
        <v>357</v>
      </c>
    </row>
    <row r="366" spans="1:13" x14ac:dyDescent="0.2">
      <c r="A366" s="391">
        <v>351</v>
      </c>
      <c r="B366" s="395" t="s">
        <v>1101</v>
      </c>
      <c r="C366" s="395" t="s">
        <v>358</v>
      </c>
      <c r="D366" s="395" t="s">
        <v>2938</v>
      </c>
      <c r="E366" s="395" t="s">
        <v>2597</v>
      </c>
      <c r="F366" s="395" t="s">
        <v>1586</v>
      </c>
      <c r="G366" s="391">
        <v>3</v>
      </c>
      <c r="H366" s="395" t="s">
        <v>14</v>
      </c>
      <c r="I366" s="391">
        <v>3</v>
      </c>
      <c r="J366" s="395" t="s">
        <v>2264</v>
      </c>
      <c r="K366" s="395" t="s">
        <v>2097</v>
      </c>
      <c r="L366" s="395" t="s">
        <v>2246</v>
      </c>
      <c r="M366" s="291">
        <v>358</v>
      </c>
    </row>
    <row r="367" spans="1:13" x14ac:dyDescent="0.2">
      <c r="A367" s="391">
        <v>352</v>
      </c>
      <c r="B367" s="395" t="s">
        <v>1175</v>
      </c>
      <c r="C367" s="395" t="s">
        <v>466</v>
      </c>
      <c r="D367" s="395" t="s">
        <v>2939</v>
      </c>
      <c r="E367" s="395" t="s">
        <v>2589</v>
      </c>
      <c r="F367" s="395" t="s">
        <v>1586</v>
      </c>
      <c r="G367" s="391">
        <v>3</v>
      </c>
      <c r="H367" s="395" t="s">
        <v>14</v>
      </c>
      <c r="I367" s="391">
        <v>3</v>
      </c>
      <c r="J367" s="395" t="s">
        <v>2264</v>
      </c>
      <c r="K367" s="395" t="s">
        <v>2097</v>
      </c>
      <c r="L367" s="395" t="s">
        <v>2246</v>
      </c>
      <c r="M367" s="291">
        <v>359</v>
      </c>
    </row>
    <row r="368" spans="1:13" x14ac:dyDescent="0.2">
      <c r="A368" s="391">
        <v>353</v>
      </c>
      <c r="B368" s="395" t="s">
        <v>1106</v>
      </c>
      <c r="C368" s="395" t="s">
        <v>356</v>
      </c>
      <c r="D368" s="395" t="s">
        <v>2940</v>
      </c>
      <c r="E368" s="395" t="s">
        <v>2605</v>
      </c>
      <c r="F368" s="395" t="s">
        <v>1586</v>
      </c>
      <c r="G368" s="391">
        <v>3</v>
      </c>
      <c r="H368" s="395" t="s">
        <v>14</v>
      </c>
      <c r="I368" s="391">
        <v>3</v>
      </c>
      <c r="J368" s="395" t="s">
        <v>2264</v>
      </c>
      <c r="K368" s="395" t="s">
        <v>2097</v>
      </c>
      <c r="L368" s="395" t="s">
        <v>2246</v>
      </c>
      <c r="M368" s="291">
        <v>360</v>
      </c>
    </row>
    <row r="369" spans="1:13" x14ac:dyDescent="0.2">
      <c r="A369" s="391">
        <v>354</v>
      </c>
      <c r="B369" s="395" t="s">
        <v>875</v>
      </c>
      <c r="C369" s="395" t="s">
        <v>773</v>
      </c>
      <c r="D369" s="395" t="s">
        <v>2941</v>
      </c>
      <c r="E369" s="395" t="s">
        <v>2605</v>
      </c>
      <c r="F369" s="395" t="s">
        <v>1586</v>
      </c>
      <c r="G369" s="391">
        <v>3</v>
      </c>
      <c r="H369" s="395" t="s">
        <v>14</v>
      </c>
      <c r="I369" s="391">
        <v>3</v>
      </c>
      <c r="J369" s="395" t="s">
        <v>2264</v>
      </c>
      <c r="K369" s="395" t="s">
        <v>2097</v>
      </c>
      <c r="L369" s="395" t="s">
        <v>2246</v>
      </c>
      <c r="M369" s="291">
        <v>361</v>
      </c>
    </row>
    <row r="370" spans="1:13" x14ac:dyDescent="0.2">
      <c r="A370" s="396"/>
      <c r="B370" s="417" t="s">
        <v>2052</v>
      </c>
      <c r="C370" s="405"/>
      <c r="D370" s="405"/>
      <c r="E370" s="406"/>
      <c r="F370" s="417"/>
      <c r="G370" s="464"/>
      <c r="H370" s="405"/>
      <c r="I370" s="464"/>
      <c r="J370" s="406"/>
      <c r="K370" s="406"/>
      <c r="L370" s="406"/>
      <c r="M370" s="291">
        <v>362</v>
      </c>
    </row>
    <row r="371" spans="1:13" x14ac:dyDescent="0.2">
      <c r="A371" s="391">
        <v>355</v>
      </c>
      <c r="B371" s="393" t="s">
        <v>206</v>
      </c>
      <c r="C371" s="393" t="s">
        <v>207</v>
      </c>
      <c r="D371" s="393" t="s">
        <v>2943</v>
      </c>
      <c r="E371" s="393" t="s">
        <v>2584</v>
      </c>
      <c r="F371" s="393" t="s">
        <v>2410</v>
      </c>
      <c r="G371" s="461">
        <v>12</v>
      </c>
      <c r="H371" s="393" t="s">
        <v>2410</v>
      </c>
      <c r="I371" s="461">
        <v>12</v>
      </c>
      <c r="J371" s="393" t="s">
        <v>2282</v>
      </c>
      <c r="K371" s="393" t="s">
        <v>2097</v>
      </c>
      <c r="L371" s="393" t="s">
        <v>2209</v>
      </c>
      <c r="M371" s="291">
        <v>363</v>
      </c>
    </row>
    <row r="372" spans="1:13" x14ac:dyDescent="0.2">
      <c r="A372" s="391">
        <v>356</v>
      </c>
      <c r="B372" s="394" t="s">
        <v>318</v>
      </c>
      <c r="C372" s="394" t="s">
        <v>319</v>
      </c>
      <c r="D372" s="394" t="s">
        <v>2944</v>
      </c>
      <c r="E372" s="394" t="s">
        <v>2591</v>
      </c>
      <c r="F372" s="394" t="s">
        <v>2411</v>
      </c>
      <c r="G372" s="462">
        <v>9</v>
      </c>
      <c r="H372" s="394" t="s">
        <v>2411</v>
      </c>
      <c r="I372" s="462">
        <v>9</v>
      </c>
      <c r="J372" s="394" t="s">
        <v>2282</v>
      </c>
      <c r="K372" s="394" t="s">
        <v>2097</v>
      </c>
      <c r="L372" s="394" t="s">
        <v>2106</v>
      </c>
      <c r="M372" s="291">
        <v>364</v>
      </c>
    </row>
    <row r="373" spans="1:13" x14ac:dyDescent="0.2">
      <c r="A373" s="391">
        <v>357</v>
      </c>
      <c r="B373" s="395" t="s">
        <v>1012</v>
      </c>
      <c r="C373" s="395" t="s">
        <v>457</v>
      </c>
      <c r="D373" s="395" t="s">
        <v>2945</v>
      </c>
      <c r="E373" s="395" t="s">
        <v>2597</v>
      </c>
      <c r="F373" s="395" t="s">
        <v>18</v>
      </c>
      <c r="G373" s="391">
        <v>5</v>
      </c>
      <c r="H373" s="395" t="s">
        <v>18</v>
      </c>
      <c r="I373" s="391">
        <v>5</v>
      </c>
      <c r="J373" s="395" t="s">
        <v>2282</v>
      </c>
      <c r="K373" s="395" t="s">
        <v>2097</v>
      </c>
      <c r="L373" s="395" t="s">
        <v>2106</v>
      </c>
      <c r="M373" s="291">
        <v>365</v>
      </c>
    </row>
    <row r="374" spans="1:13" x14ac:dyDescent="0.2">
      <c r="A374" s="391">
        <v>358</v>
      </c>
      <c r="B374" s="394" t="s">
        <v>304</v>
      </c>
      <c r="C374" s="394" t="s">
        <v>305</v>
      </c>
      <c r="D374" s="394" t="s">
        <v>2946</v>
      </c>
      <c r="E374" s="394" t="s">
        <v>2586</v>
      </c>
      <c r="F374" s="394" t="s">
        <v>2412</v>
      </c>
      <c r="G374" s="462">
        <v>9</v>
      </c>
      <c r="H374" s="394" t="s">
        <v>2412</v>
      </c>
      <c r="I374" s="462">
        <v>9</v>
      </c>
      <c r="J374" s="394" t="s">
        <v>2282</v>
      </c>
      <c r="K374" s="394" t="s">
        <v>2097</v>
      </c>
      <c r="L374" s="394" t="s">
        <v>2102</v>
      </c>
      <c r="M374" s="291">
        <v>366</v>
      </c>
    </row>
    <row r="375" spans="1:13" x14ac:dyDescent="0.2">
      <c r="A375" s="391">
        <v>359</v>
      </c>
      <c r="B375" s="395" t="s">
        <v>2414</v>
      </c>
      <c r="C375" s="395" t="s">
        <v>797</v>
      </c>
      <c r="D375" s="395" t="s">
        <v>2949</v>
      </c>
      <c r="E375" s="395" t="s">
        <v>2591</v>
      </c>
      <c r="F375" s="395" t="s">
        <v>1585</v>
      </c>
      <c r="G375" s="391">
        <v>6</v>
      </c>
      <c r="H375" s="395" t="s">
        <v>2</v>
      </c>
      <c r="I375" s="391">
        <v>6</v>
      </c>
      <c r="J375" s="395" t="s">
        <v>2282</v>
      </c>
      <c r="K375" s="395" t="s">
        <v>2097</v>
      </c>
      <c r="L375" s="395" t="s">
        <v>2102</v>
      </c>
      <c r="M375" s="291">
        <v>367</v>
      </c>
    </row>
    <row r="376" spans="1:13" x14ac:dyDescent="0.2">
      <c r="A376" s="391">
        <v>360</v>
      </c>
      <c r="B376" s="395" t="s">
        <v>2422</v>
      </c>
      <c r="C376" s="395" t="s">
        <v>502</v>
      </c>
      <c r="D376" s="395" t="s">
        <v>2971</v>
      </c>
      <c r="E376" s="395" t="s">
        <v>2597</v>
      </c>
      <c r="F376" s="395" t="s">
        <v>1585</v>
      </c>
      <c r="G376" s="391">
        <v>6</v>
      </c>
      <c r="H376" s="395" t="s">
        <v>841</v>
      </c>
      <c r="I376" s="391">
        <v>6</v>
      </c>
      <c r="J376" s="395" t="s">
        <v>2282</v>
      </c>
      <c r="K376" s="395" t="s">
        <v>2097</v>
      </c>
      <c r="L376" s="395" t="s">
        <v>2246</v>
      </c>
      <c r="M376" s="291">
        <v>368</v>
      </c>
    </row>
    <row r="377" spans="1:13" x14ac:dyDescent="0.2">
      <c r="A377" s="391">
        <v>361</v>
      </c>
      <c r="B377" s="395" t="s">
        <v>2413</v>
      </c>
      <c r="C377" s="395" t="s">
        <v>533</v>
      </c>
      <c r="D377" s="395" t="s">
        <v>2947</v>
      </c>
      <c r="E377" s="395" t="s">
        <v>2586</v>
      </c>
      <c r="F377" s="395" t="s">
        <v>1616</v>
      </c>
      <c r="G377" s="391">
        <v>5</v>
      </c>
      <c r="H377" s="395" t="s">
        <v>839</v>
      </c>
      <c r="I377" s="391">
        <v>5</v>
      </c>
      <c r="J377" s="395" t="s">
        <v>2282</v>
      </c>
      <c r="K377" s="395" t="s">
        <v>2097</v>
      </c>
      <c r="L377" s="395" t="s">
        <v>2102</v>
      </c>
      <c r="M377" s="291">
        <v>369</v>
      </c>
    </row>
    <row r="378" spans="1:13" x14ac:dyDescent="0.2">
      <c r="A378" s="391">
        <v>362</v>
      </c>
      <c r="B378" s="395" t="s">
        <v>1111</v>
      </c>
      <c r="C378" s="395" t="s">
        <v>534</v>
      </c>
      <c r="D378" s="395" t="s">
        <v>2948</v>
      </c>
      <c r="E378" s="395" t="s">
        <v>2597</v>
      </c>
      <c r="F378" s="395" t="s">
        <v>1616</v>
      </c>
      <c r="G378" s="391">
        <v>5</v>
      </c>
      <c r="H378" s="395" t="s">
        <v>839</v>
      </c>
      <c r="I378" s="391">
        <v>5</v>
      </c>
      <c r="J378" s="395" t="s">
        <v>2282</v>
      </c>
      <c r="K378" s="395" t="s">
        <v>2097</v>
      </c>
      <c r="L378" s="395" t="s">
        <v>2102</v>
      </c>
      <c r="M378" s="291">
        <v>370</v>
      </c>
    </row>
    <row r="379" spans="1:13" x14ac:dyDescent="0.2">
      <c r="A379" s="391">
        <v>363</v>
      </c>
      <c r="B379" s="394" t="s">
        <v>268</v>
      </c>
      <c r="C379" s="394" t="s">
        <v>269</v>
      </c>
      <c r="D379" s="394" t="s">
        <v>2950</v>
      </c>
      <c r="E379" s="394" t="s">
        <v>2586</v>
      </c>
      <c r="F379" s="394" t="s">
        <v>2415</v>
      </c>
      <c r="G379" s="462">
        <v>9</v>
      </c>
      <c r="H379" s="394" t="s">
        <v>2415</v>
      </c>
      <c r="I379" s="462">
        <v>9</v>
      </c>
      <c r="J379" s="394" t="s">
        <v>2282</v>
      </c>
      <c r="K379" s="394" t="s">
        <v>2097</v>
      </c>
      <c r="L379" s="394" t="s">
        <v>2105</v>
      </c>
      <c r="M379" s="291">
        <v>371</v>
      </c>
    </row>
    <row r="380" spans="1:13" x14ac:dyDescent="0.2">
      <c r="A380" s="391">
        <v>364</v>
      </c>
      <c r="B380" s="395" t="s">
        <v>1112</v>
      </c>
      <c r="C380" s="395" t="s">
        <v>559</v>
      </c>
      <c r="D380" s="395" t="s">
        <v>2959</v>
      </c>
      <c r="E380" s="395" t="s">
        <v>2586</v>
      </c>
      <c r="F380" s="395" t="s">
        <v>1703</v>
      </c>
      <c r="G380" s="391">
        <v>6</v>
      </c>
      <c r="H380" s="395" t="s">
        <v>832</v>
      </c>
      <c r="I380" s="391">
        <v>6</v>
      </c>
      <c r="J380" s="395" t="s">
        <v>2282</v>
      </c>
      <c r="K380" s="395" t="s">
        <v>2097</v>
      </c>
      <c r="L380" s="395" t="s">
        <v>2105</v>
      </c>
      <c r="M380" s="291">
        <v>372</v>
      </c>
    </row>
    <row r="381" spans="1:13" x14ac:dyDescent="0.2">
      <c r="A381" s="391">
        <v>365</v>
      </c>
      <c r="B381" s="395" t="s">
        <v>2416</v>
      </c>
      <c r="C381" s="395" t="s">
        <v>561</v>
      </c>
      <c r="D381" s="395" t="s">
        <v>2960</v>
      </c>
      <c r="E381" s="395" t="s">
        <v>2591</v>
      </c>
      <c r="F381" s="395" t="s">
        <v>1703</v>
      </c>
      <c r="G381" s="391">
        <v>6</v>
      </c>
      <c r="H381" s="395" t="s">
        <v>832</v>
      </c>
      <c r="I381" s="391">
        <v>6</v>
      </c>
      <c r="J381" s="395" t="s">
        <v>2282</v>
      </c>
      <c r="K381" s="395" t="s">
        <v>2097</v>
      </c>
      <c r="L381" s="395" t="s">
        <v>2105</v>
      </c>
      <c r="M381" s="291">
        <v>373</v>
      </c>
    </row>
    <row r="382" spans="1:13" x14ac:dyDescent="0.2">
      <c r="A382" s="391">
        <v>366</v>
      </c>
      <c r="B382" s="395" t="s">
        <v>1023</v>
      </c>
      <c r="C382" s="395" t="s">
        <v>445</v>
      </c>
      <c r="D382" s="395" t="s">
        <v>2961</v>
      </c>
      <c r="E382" s="395" t="s">
        <v>2597</v>
      </c>
      <c r="F382" s="395" t="s">
        <v>1703</v>
      </c>
      <c r="G382" s="391">
        <v>6</v>
      </c>
      <c r="H382" s="395" t="s">
        <v>832</v>
      </c>
      <c r="I382" s="391">
        <v>6</v>
      </c>
      <c r="J382" s="395" t="s">
        <v>2282</v>
      </c>
      <c r="K382" s="395" t="s">
        <v>2097</v>
      </c>
      <c r="L382" s="395" t="s">
        <v>2105</v>
      </c>
      <c r="M382" s="291">
        <v>374</v>
      </c>
    </row>
    <row r="383" spans="1:13" x14ac:dyDescent="0.2">
      <c r="A383" s="391">
        <v>367</v>
      </c>
      <c r="B383" s="395" t="s">
        <v>880</v>
      </c>
      <c r="C383" s="395" t="s">
        <v>478</v>
      </c>
      <c r="D383" s="395" t="s">
        <v>2962</v>
      </c>
      <c r="E383" s="395" t="s">
        <v>2597</v>
      </c>
      <c r="F383" s="395" t="s">
        <v>1703</v>
      </c>
      <c r="G383" s="391">
        <v>6</v>
      </c>
      <c r="H383" s="395" t="s">
        <v>835</v>
      </c>
      <c r="I383" s="391">
        <v>6</v>
      </c>
      <c r="J383" s="395" t="s">
        <v>2282</v>
      </c>
      <c r="K383" s="395" t="s">
        <v>2097</v>
      </c>
      <c r="L383" s="395" t="s">
        <v>2105</v>
      </c>
      <c r="M383" s="291">
        <v>375</v>
      </c>
    </row>
    <row r="384" spans="1:13" x14ac:dyDescent="0.2">
      <c r="A384" s="391">
        <v>368</v>
      </c>
      <c r="B384" s="395" t="s">
        <v>1114</v>
      </c>
      <c r="C384" s="395" t="s">
        <v>562</v>
      </c>
      <c r="D384" s="395" t="s">
        <v>2951</v>
      </c>
      <c r="E384" s="395" t="s">
        <v>2597</v>
      </c>
      <c r="F384" s="395" t="s">
        <v>1355</v>
      </c>
      <c r="G384" s="391">
        <v>5</v>
      </c>
      <c r="H384" s="395" t="s">
        <v>1355</v>
      </c>
      <c r="I384" s="391">
        <v>5</v>
      </c>
      <c r="J384" s="395" t="s">
        <v>2282</v>
      </c>
      <c r="K384" s="395" t="s">
        <v>2097</v>
      </c>
      <c r="L384" s="395" t="s">
        <v>2105</v>
      </c>
      <c r="M384" s="291">
        <v>376</v>
      </c>
    </row>
    <row r="385" spans="1:13" x14ac:dyDescent="0.2">
      <c r="A385" s="391">
        <v>369</v>
      </c>
      <c r="B385" s="395" t="s">
        <v>1116</v>
      </c>
      <c r="C385" s="395" t="s">
        <v>564</v>
      </c>
      <c r="D385" s="395" t="s">
        <v>2952</v>
      </c>
      <c r="E385" s="395" t="s">
        <v>2597</v>
      </c>
      <c r="F385" s="395" t="s">
        <v>1355</v>
      </c>
      <c r="G385" s="391">
        <v>5</v>
      </c>
      <c r="H385" s="395" t="s">
        <v>1355</v>
      </c>
      <c r="I385" s="391">
        <v>5</v>
      </c>
      <c r="J385" s="395" t="s">
        <v>2282</v>
      </c>
      <c r="K385" s="395" t="s">
        <v>2097</v>
      </c>
      <c r="L385" s="395" t="s">
        <v>2105</v>
      </c>
      <c r="M385" s="291">
        <v>377</v>
      </c>
    </row>
    <row r="386" spans="1:13" x14ac:dyDescent="0.2">
      <c r="A386" s="391">
        <v>370</v>
      </c>
      <c r="B386" s="395" t="s">
        <v>1178</v>
      </c>
      <c r="C386" s="395" t="s">
        <v>630</v>
      </c>
      <c r="D386" s="395" t="s">
        <v>2953</v>
      </c>
      <c r="E386" s="395" t="s">
        <v>2597</v>
      </c>
      <c r="F386" s="395" t="s">
        <v>1355</v>
      </c>
      <c r="G386" s="391">
        <v>5</v>
      </c>
      <c r="H386" s="395" t="s">
        <v>839</v>
      </c>
      <c r="I386" s="391">
        <v>5</v>
      </c>
      <c r="J386" s="395" t="s">
        <v>2282</v>
      </c>
      <c r="K386" s="395" t="s">
        <v>2097</v>
      </c>
      <c r="L386" s="395" t="s">
        <v>2105</v>
      </c>
      <c r="M386" s="291">
        <v>378</v>
      </c>
    </row>
    <row r="387" spans="1:13" x14ac:dyDescent="0.2">
      <c r="A387" s="391">
        <v>371</v>
      </c>
      <c r="B387" s="395" t="s">
        <v>972</v>
      </c>
      <c r="C387" s="395" t="s">
        <v>567</v>
      </c>
      <c r="D387" s="395" t="s">
        <v>2955</v>
      </c>
      <c r="E387" s="395" t="s">
        <v>2597</v>
      </c>
      <c r="F387" s="395" t="s">
        <v>1649</v>
      </c>
      <c r="G387" s="391">
        <v>5</v>
      </c>
      <c r="H387" s="395" t="s">
        <v>19</v>
      </c>
      <c r="I387" s="391">
        <v>5</v>
      </c>
      <c r="J387" s="395" t="s">
        <v>2282</v>
      </c>
      <c r="K387" s="395" t="s">
        <v>2097</v>
      </c>
      <c r="L387" s="395" t="s">
        <v>2105</v>
      </c>
      <c r="M387" s="291">
        <v>379</v>
      </c>
    </row>
    <row r="388" spans="1:13" x14ac:dyDescent="0.2">
      <c r="A388" s="391">
        <v>372</v>
      </c>
      <c r="B388" s="395" t="s">
        <v>1120</v>
      </c>
      <c r="C388" s="395" t="s">
        <v>569</v>
      </c>
      <c r="D388" s="395" t="s">
        <v>2956</v>
      </c>
      <c r="E388" s="395" t="s">
        <v>2589</v>
      </c>
      <c r="F388" s="395" t="s">
        <v>1649</v>
      </c>
      <c r="G388" s="391">
        <v>5</v>
      </c>
      <c r="H388" s="395" t="s">
        <v>19</v>
      </c>
      <c r="I388" s="391">
        <v>5</v>
      </c>
      <c r="J388" s="395" t="s">
        <v>2282</v>
      </c>
      <c r="K388" s="395" t="s">
        <v>2097</v>
      </c>
      <c r="L388" s="395" t="s">
        <v>2105</v>
      </c>
      <c r="M388" s="291">
        <v>380</v>
      </c>
    </row>
    <row r="389" spans="1:13" x14ac:dyDescent="0.2">
      <c r="A389" s="391">
        <v>373</v>
      </c>
      <c r="B389" s="394" t="s">
        <v>978</v>
      </c>
      <c r="C389" s="394" t="s">
        <v>727</v>
      </c>
      <c r="D389" s="394" t="s">
        <v>2963</v>
      </c>
      <c r="E389" s="394" t="s">
        <v>2586</v>
      </c>
      <c r="F389" s="394" t="s">
        <v>2420</v>
      </c>
      <c r="G389" s="462">
        <v>9</v>
      </c>
      <c r="H389" s="394" t="s">
        <v>2420</v>
      </c>
      <c r="I389" s="462">
        <v>9</v>
      </c>
      <c r="J389" s="394" t="s">
        <v>2282</v>
      </c>
      <c r="K389" s="394" t="s">
        <v>2097</v>
      </c>
      <c r="L389" s="394" t="s">
        <v>2246</v>
      </c>
      <c r="M389" s="291">
        <v>381</v>
      </c>
    </row>
    <row r="390" spans="1:13" x14ac:dyDescent="0.2">
      <c r="A390" s="391">
        <v>374</v>
      </c>
      <c r="B390" s="395" t="s">
        <v>1128</v>
      </c>
      <c r="C390" s="395" t="s">
        <v>555</v>
      </c>
      <c r="D390" s="395" t="s">
        <v>2964</v>
      </c>
      <c r="E390" s="395" t="s">
        <v>2594</v>
      </c>
      <c r="F390" s="395" t="s">
        <v>2140</v>
      </c>
      <c r="G390" s="391">
        <v>7</v>
      </c>
      <c r="H390" s="395" t="s">
        <v>2140</v>
      </c>
      <c r="I390" s="391">
        <v>7</v>
      </c>
      <c r="J390" s="395" t="s">
        <v>2282</v>
      </c>
      <c r="K390" s="395" t="s">
        <v>2097</v>
      </c>
      <c r="L390" s="395" t="s">
        <v>2246</v>
      </c>
      <c r="M390" s="291">
        <v>382</v>
      </c>
    </row>
    <row r="391" spans="1:13" x14ac:dyDescent="0.2">
      <c r="A391" s="391">
        <v>375</v>
      </c>
      <c r="B391" s="395" t="s">
        <v>2421</v>
      </c>
      <c r="C391" s="395" t="s">
        <v>548</v>
      </c>
      <c r="D391" s="395" t="s">
        <v>2968</v>
      </c>
      <c r="E391" s="395" t="s">
        <v>2591</v>
      </c>
      <c r="F391" s="395" t="s">
        <v>1610</v>
      </c>
      <c r="G391" s="391">
        <v>5</v>
      </c>
      <c r="H391" s="395" t="s">
        <v>838</v>
      </c>
      <c r="I391" s="391">
        <v>5</v>
      </c>
      <c r="J391" s="395" t="s">
        <v>2282</v>
      </c>
      <c r="K391" s="395" t="s">
        <v>2097</v>
      </c>
      <c r="L391" s="395" t="s">
        <v>2246</v>
      </c>
      <c r="M391" s="291">
        <v>383</v>
      </c>
    </row>
    <row r="392" spans="1:13" x14ac:dyDescent="0.2">
      <c r="A392" s="391">
        <v>376</v>
      </c>
      <c r="B392" s="395" t="s">
        <v>2419</v>
      </c>
      <c r="C392" s="395" t="s">
        <v>772</v>
      </c>
      <c r="D392" s="395" t="s">
        <v>2954</v>
      </c>
      <c r="E392" s="395" t="s">
        <v>2594</v>
      </c>
      <c r="F392" s="395" t="s">
        <v>101</v>
      </c>
      <c r="G392" s="391">
        <v>5</v>
      </c>
      <c r="H392" s="395" t="s">
        <v>22</v>
      </c>
      <c r="I392" s="391">
        <v>5</v>
      </c>
      <c r="J392" s="395" t="s">
        <v>2282</v>
      </c>
      <c r="K392" s="395" t="s">
        <v>2097</v>
      </c>
      <c r="L392" s="395" t="s">
        <v>2105</v>
      </c>
      <c r="M392" s="291">
        <v>384</v>
      </c>
    </row>
    <row r="393" spans="1:13" x14ac:dyDescent="0.2">
      <c r="A393" s="391">
        <v>377</v>
      </c>
      <c r="B393" s="395" t="s">
        <v>2423</v>
      </c>
      <c r="C393" s="395" t="s">
        <v>673</v>
      </c>
      <c r="D393" s="395" t="s">
        <v>2969</v>
      </c>
      <c r="E393" s="395" t="s">
        <v>2594</v>
      </c>
      <c r="F393" s="395" t="s">
        <v>101</v>
      </c>
      <c r="G393" s="391">
        <v>5</v>
      </c>
      <c r="H393" s="395" t="s">
        <v>22</v>
      </c>
      <c r="I393" s="391">
        <v>5</v>
      </c>
      <c r="J393" s="395" t="s">
        <v>2282</v>
      </c>
      <c r="K393" s="395" t="s">
        <v>2097</v>
      </c>
      <c r="L393" s="395" t="s">
        <v>2246</v>
      </c>
      <c r="M393" s="291">
        <v>385</v>
      </c>
    </row>
    <row r="394" spans="1:13" x14ac:dyDescent="0.2">
      <c r="A394" s="391">
        <v>378</v>
      </c>
      <c r="B394" s="395" t="s">
        <v>1130</v>
      </c>
      <c r="C394" s="395" t="s">
        <v>546</v>
      </c>
      <c r="D394" s="395" t="s">
        <v>2970</v>
      </c>
      <c r="E394" s="395" t="s">
        <v>2589</v>
      </c>
      <c r="F394" s="395" t="s">
        <v>101</v>
      </c>
      <c r="G394" s="391">
        <v>5</v>
      </c>
      <c r="H394" s="395" t="s">
        <v>101</v>
      </c>
      <c r="I394" s="391">
        <v>5</v>
      </c>
      <c r="J394" s="395" t="s">
        <v>2282</v>
      </c>
      <c r="K394" s="395" t="s">
        <v>2097</v>
      </c>
      <c r="L394" s="395" t="s">
        <v>2246</v>
      </c>
      <c r="M394" s="291">
        <v>386</v>
      </c>
    </row>
    <row r="395" spans="1:13" x14ac:dyDescent="0.2">
      <c r="A395" s="391">
        <v>379</v>
      </c>
      <c r="B395" s="395" t="s">
        <v>2417</v>
      </c>
      <c r="C395" s="395" t="s">
        <v>538</v>
      </c>
      <c r="D395" s="395" t="s">
        <v>2957</v>
      </c>
      <c r="E395" s="395" t="s">
        <v>2591</v>
      </c>
      <c r="F395" s="395" t="s">
        <v>0</v>
      </c>
      <c r="G395" s="391">
        <v>5</v>
      </c>
      <c r="H395" s="395" t="s">
        <v>96</v>
      </c>
      <c r="I395" s="391">
        <v>5</v>
      </c>
      <c r="J395" s="395" t="s">
        <v>2282</v>
      </c>
      <c r="K395" s="395" t="s">
        <v>2097</v>
      </c>
      <c r="L395" s="395" t="s">
        <v>2105</v>
      </c>
      <c r="M395" s="291">
        <v>387</v>
      </c>
    </row>
    <row r="396" spans="1:13" x14ac:dyDescent="0.2">
      <c r="A396" s="391">
        <v>380</v>
      </c>
      <c r="B396" s="395" t="s">
        <v>2418</v>
      </c>
      <c r="C396" s="395" t="s">
        <v>599</v>
      </c>
      <c r="D396" s="395" t="s">
        <v>2958</v>
      </c>
      <c r="E396" s="395" t="s">
        <v>2629</v>
      </c>
      <c r="F396" s="395" t="s">
        <v>0</v>
      </c>
      <c r="G396" s="391">
        <v>5</v>
      </c>
      <c r="H396" s="395" t="s">
        <v>3</v>
      </c>
      <c r="I396" s="391">
        <v>5</v>
      </c>
      <c r="J396" s="395" t="s">
        <v>2282</v>
      </c>
      <c r="K396" s="395" t="s">
        <v>2097</v>
      </c>
      <c r="L396" s="395" t="s">
        <v>2105</v>
      </c>
      <c r="M396" s="291">
        <v>388</v>
      </c>
    </row>
    <row r="397" spans="1:13" x14ac:dyDescent="0.2">
      <c r="A397" s="391">
        <v>381</v>
      </c>
      <c r="B397" s="395" t="s">
        <v>1126</v>
      </c>
      <c r="C397" s="395" t="s">
        <v>551</v>
      </c>
      <c r="D397" s="395" t="s">
        <v>2972</v>
      </c>
      <c r="E397" s="395" t="s">
        <v>2597</v>
      </c>
      <c r="F397" s="395" t="s">
        <v>4</v>
      </c>
      <c r="G397" s="465">
        <v>4</v>
      </c>
      <c r="H397" s="395" t="s">
        <v>1582</v>
      </c>
      <c r="I397" s="391">
        <v>4</v>
      </c>
      <c r="J397" s="395" t="s">
        <v>2282</v>
      </c>
      <c r="K397" s="395" t="s">
        <v>2097</v>
      </c>
      <c r="L397" s="395" t="s">
        <v>2246</v>
      </c>
      <c r="M397" s="291">
        <v>389</v>
      </c>
    </row>
    <row r="398" spans="1:13" x14ac:dyDescent="0.2">
      <c r="A398" s="391">
        <v>382</v>
      </c>
      <c r="B398" s="395" t="s">
        <v>1124</v>
      </c>
      <c r="C398" s="395" t="s">
        <v>552</v>
      </c>
      <c r="D398" s="395" t="s">
        <v>2973</v>
      </c>
      <c r="E398" s="395" t="s">
        <v>2597</v>
      </c>
      <c r="F398" s="395" t="s">
        <v>4</v>
      </c>
      <c r="G398" s="465">
        <v>4</v>
      </c>
      <c r="H398" s="395" t="s">
        <v>1582</v>
      </c>
      <c r="I398" s="391">
        <v>4</v>
      </c>
      <c r="J398" s="395" t="s">
        <v>2282</v>
      </c>
      <c r="K398" s="395" t="s">
        <v>2097</v>
      </c>
      <c r="L398" s="395" t="s">
        <v>2246</v>
      </c>
      <c r="M398" s="291">
        <v>390</v>
      </c>
    </row>
    <row r="399" spans="1:13" x14ac:dyDescent="0.2">
      <c r="A399" s="391">
        <v>383</v>
      </c>
      <c r="B399" s="395" t="s">
        <v>913</v>
      </c>
      <c r="C399" s="395" t="s">
        <v>704</v>
      </c>
      <c r="D399" s="395" t="s">
        <v>2974</v>
      </c>
      <c r="E399" s="395" t="s">
        <v>2589</v>
      </c>
      <c r="F399" s="395" t="s">
        <v>4</v>
      </c>
      <c r="G399" s="391">
        <v>3</v>
      </c>
      <c r="H399" s="395" t="s">
        <v>4</v>
      </c>
      <c r="I399" s="391">
        <v>3</v>
      </c>
      <c r="J399" s="395" t="s">
        <v>2282</v>
      </c>
      <c r="K399" s="395" t="s">
        <v>2097</v>
      </c>
      <c r="L399" s="395" t="s">
        <v>2246</v>
      </c>
      <c r="M399" s="291">
        <v>391</v>
      </c>
    </row>
    <row r="400" spans="1:13" x14ac:dyDescent="0.2">
      <c r="A400" s="391">
        <v>384</v>
      </c>
      <c r="B400" s="395" t="s">
        <v>1129</v>
      </c>
      <c r="C400" s="395" t="s">
        <v>542</v>
      </c>
      <c r="D400" s="395" t="s">
        <v>2965</v>
      </c>
      <c r="E400" s="395" t="s">
        <v>2589</v>
      </c>
      <c r="F400" s="395" t="s">
        <v>1586</v>
      </c>
      <c r="G400" s="391">
        <v>3</v>
      </c>
      <c r="H400" s="395" t="s">
        <v>1990</v>
      </c>
      <c r="I400" s="391">
        <v>3</v>
      </c>
      <c r="J400" s="395" t="s">
        <v>2282</v>
      </c>
      <c r="K400" s="395" t="s">
        <v>2097</v>
      </c>
      <c r="L400" s="395" t="s">
        <v>2246</v>
      </c>
      <c r="M400" s="291">
        <v>392</v>
      </c>
    </row>
    <row r="401" spans="1:13" x14ac:dyDescent="0.2">
      <c r="A401" s="391">
        <v>385</v>
      </c>
      <c r="B401" s="395" t="s">
        <v>1133</v>
      </c>
      <c r="C401" s="395" t="s">
        <v>543</v>
      </c>
      <c r="D401" s="395" t="s">
        <v>2966</v>
      </c>
      <c r="E401" s="395" t="s">
        <v>2605</v>
      </c>
      <c r="F401" s="395" t="s">
        <v>1586</v>
      </c>
      <c r="G401" s="391">
        <v>3</v>
      </c>
      <c r="H401" s="395" t="s">
        <v>1990</v>
      </c>
      <c r="I401" s="391">
        <v>3</v>
      </c>
      <c r="J401" s="395" t="s">
        <v>2282</v>
      </c>
      <c r="K401" s="395" t="s">
        <v>2097</v>
      </c>
      <c r="L401" s="395" t="s">
        <v>2246</v>
      </c>
      <c r="M401" s="291">
        <v>393</v>
      </c>
    </row>
    <row r="402" spans="1:13" x14ac:dyDescent="0.2">
      <c r="A402" s="391">
        <v>386</v>
      </c>
      <c r="B402" s="395" t="s">
        <v>1037</v>
      </c>
      <c r="C402" s="395" t="s">
        <v>434</v>
      </c>
      <c r="D402" s="395" t="s">
        <v>2967</v>
      </c>
      <c r="E402" s="395" t="s">
        <v>2589</v>
      </c>
      <c r="F402" s="395" t="s">
        <v>1586</v>
      </c>
      <c r="G402" s="391">
        <v>3</v>
      </c>
      <c r="H402" s="395" t="s">
        <v>1990</v>
      </c>
      <c r="I402" s="391">
        <v>3</v>
      </c>
      <c r="J402" s="395" t="s">
        <v>2282</v>
      </c>
      <c r="K402" s="395" t="s">
        <v>2097</v>
      </c>
      <c r="L402" s="395" t="s">
        <v>2246</v>
      </c>
      <c r="M402" s="291">
        <v>394</v>
      </c>
    </row>
    <row r="403" spans="1:13" x14ac:dyDescent="0.2">
      <c r="A403" s="391">
        <v>387</v>
      </c>
      <c r="B403" s="395" t="s">
        <v>967</v>
      </c>
      <c r="C403" s="395" t="s">
        <v>619</v>
      </c>
      <c r="D403" s="395" t="s">
        <v>2975</v>
      </c>
      <c r="E403" s="395" t="s">
        <v>2623</v>
      </c>
      <c r="F403" s="395" t="s">
        <v>1586</v>
      </c>
      <c r="G403" s="391">
        <v>3</v>
      </c>
      <c r="H403" s="395" t="s">
        <v>14</v>
      </c>
      <c r="I403" s="391">
        <v>3</v>
      </c>
      <c r="J403" s="395" t="s">
        <v>2282</v>
      </c>
      <c r="K403" s="395" t="s">
        <v>2097</v>
      </c>
      <c r="L403" s="395" t="s">
        <v>2246</v>
      </c>
      <c r="M403" s="291">
        <v>395</v>
      </c>
    </row>
    <row r="404" spans="1:13" x14ac:dyDescent="0.2">
      <c r="A404" s="391">
        <v>388</v>
      </c>
      <c r="B404" s="395" t="s">
        <v>1008</v>
      </c>
      <c r="C404" s="395" t="s">
        <v>734</v>
      </c>
      <c r="D404" s="395" t="s">
        <v>2976</v>
      </c>
      <c r="E404" s="395" t="s">
        <v>2670</v>
      </c>
      <c r="F404" s="395" t="s">
        <v>1586</v>
      </c>
      <c r="G404" s="391">
        <v>3</v>
      </c>
      <c r="H404" s="395" t="s">
        <v>14</v>
      </c>
      <c r="I404" s="391">
        <v>3</v>
      </c>
      <c r="J404" s="395" t="s">
        <v>2282</v>
      </c>
      <c r="K404" s="395" t="s">
        <v>2097</v>
      </c>
      <c r="L404" s="395" t="s">
        <v>2246</v>
      </c>
      <c r="M404" s="291">
        <v>396</v>
      </c>
    </row>
    <row r="405" spans="1:13" x14ac:dyDescent="0.2">
      <c r="A405" s="396"/>
      <c r="B405" s="417" t="s">
        <v>2053</v>
      </c>
      <c r="C405" s="405"/>
      <c r="D405" s="405"/>
      <c r="E405" s="406"/>
      <c r="F405" s="417"/>
      <c r="G405" s="464"/>
      <c r="H405" s="405"/>
      <c r="I405" s="464"/>
      <c r="J405" s="406"/>
      <c r="K405" s="406"/>
      <c r="L405" s="406"/>
      <c r="M405" s="291">
        <v>397</v>
      </c>
    </row>
    <row r="406" spans="1:13" x14ac:dyDescent="0.2">
      <c r="A406" s="391">
        <v>389</v>
      </c>
      <c r="B406" s="393" t="s">
        <v>242</v>
      </c>
      <c r="C406" s="393" t="s">
        <v>243</v>
      </c>
      <c r="D406" s="393" t="s">
        <v>2977</v>
      </c>
      <c r="E406" s="393" t="s">
        <v>2584</v>
      </c>
      <c r="F406" s="393" t="s">
        <v>2424</v>
      </c>
      <c r="G406" s="461">
        <v>12</v>
      </c>
      <c r="H406" s="393" t="s">
        <v>2424</v>
      </c>
      <c r="I406" s="461">
        <v>12</v>
      </c>
      <c r="J406" s="393" t="s">
        <v>2291</v>
      </c>
      <c r="K406" s="393" t="s">
        <v>2097</v>
      </c>
      <c r="L406" s="393" t="s">
        <v>2209</v>
      </c>
      <c r="M406" s="291">
        <v>398</v>
      </c>
    </row>
    <row r="407" spans="1:13" x14ac:dyDescent="0.2">
      <c r="A407" s="391">
        <v>390</v>
      </c>
      <c r="B407" s="394" t="s">
        <v>324</v>
      </c>
      <c r="C407" s="394" t="s">
        <v>325</v>
      </c>
      <c r="D407" s="394" t="s">
        <v>2978</v>
      </c>
      <c r="E407" s="394" t="s">
        <v>2586</v>
      </c>
      <c r="F407" s="394" t="s">
        <v>2425</v>
      </c>
      <c r="G407" s="462">
        <v>9</v>
      </c>
      <c r="H407" s="394" t="s">
        <v>2425</v>
      </c>
      <c r="I407" s="462">
        <v>9</v>
      </c>
      <c r="J407" s="394" t="s">
        <v>2291</v>
      </c>
      <c r="K407" s="394" t="s">
        <v>2097</v>
      </c>
      <c r="L407" s="394" t="s">
        <v>2107</v>
      </c>
      <c r="M407" s="291">
        <v>399</v>
      </c>
    </row>
    <row r="408" spans="1:13" x14ac:dyDescent="0.2">
      <c r="A408" s="391">
        <v>391</v>
      </c>
      <c r="B408" s="395" t="s">
        <v>1230</v>
      </c>
      <c r="C408" s="395" t="s">
        <v>1231</v>
      </c>
      <c r="D408" s="395" t="s">
        <v>2979</v>
      </c>
      <c r="E408" s="395" t="s">
        <v>2594</v>
      </c>
      <c r="F408" s="395" t="s">
        <v>2138</v>
      </c>
      <c r="G408" s="391">
        <v>8</v>
      </c>
      <c r="H408" s="395" t="s">
        <v>1355</v>
      </c>
      <c r="I408" s="391">
        <v>5</v>
      </c>
      <c r="J408" s="395" t="s">
        <v>2291</v>
      </c>
      <c r="K408" s="395" t="s">
        <v>2097</v>
      </c>
      <c r="L408" s="395" t="s">
        <v>2107</v>
      </c>
      <c r="M408" s="291">
        <v>400</v>
      </c>
    </row>
    <row r="409" spans="1:13" x14ac:dyDescent="0.2">
      <c r="A409" s="391">
        <v>392</v>
      </c>
      <c r="B409" s="395" t="s">
        <v>1135</v>
      </c>
      <c r="C409" s="395" t="s">
        <v>397</v>
      </c>
      <c r="D409" s="395" t="s">
        <v>2984</v>
      </c>
      <c r="E409" s="395" t="s">
        <v>2597</v>
      </c>
      <c r="F409" s="395" t="s">
        <v>1703</v>
      </c>
      <c r="G409" s="391">
        <v>6</v>
      </c>
      <c r="H409" s="395" t="s">
        <v>832</v>
      </c>
      <c r="I409" s="391">
        <v>6</v>
      </c>
      <c r="J409" s="395" t="s">
        <v>2291</v>
      </c>
      <c r="K409" s="395" t="s">
        <v>2097</v>
      </c>
      <c r="L409" s="395" t="s">
        <v>2107</v>
      </c>
      <c r="M409" s="291">
        <v>401</v>
      </c>
    </row>
    <row r="410" spans="1:13" x14ac:dyDescent="0.2">
      <c r="A410" s="391">
        <v>393</v>
      </c>
      <c r="B410" s="395" t="s">
        <v>1365</v>
      </c>
      <c r="C410" s="395" t="s">
        <v>2427</v>
      </c>
      <c r="D410" s="395" t="s">
        <v>2980</v>
      </c>
      <c r="E410" s="395" t="s">
        <v>2589</v>
      </c>
      <c r="F410" s="395" t="s">
        <v>1355</v>
      </c>
      <c r="G410" s="391">
        <v>5</v>
      </c>
      <c r="H410" s="395" t="s">
        <v>1355</v>
      </c>
      <c r="I410" s="391">
        <v>5</v>
      </c>
      <c r="J410" s="395" t="s">
        <v>2291</v>
      </c>
      <c r="K410" s="395" t="s">
        <v>2097</v>
      </c>
      <c r="L410" s="395" t="s">
        <v>2107</v>
      </c>
      <c r="M410" s="291">
        <v>402</v>
      </c>
    </row>
    <row r="411" spans="1:13" x14ac:dyDescent="0.2">
      <c r="A411" s="391">
        <v>394</v>
      </c>
      <c r="B411" s="395" t="s">
        <v>1364</v>
      </c>
      <c r="C411" s="395" t="s">
        <v>2429</v>
      </c>
      <c r="D411" s="395" t="s">
        <v>2981</v>
      </c>
      <c r="E411" s="395" t="s">
        <v>2605</v>
      </c>
      <c r="F411" s="395" t="s">
        <v>1355</v>
      </c>
      <c r="G411" s="391">
        <v>5</v>
      </c>
      <c r="H411" s="395" t="s">
        <v>1355</v>
      </c>
      <c r="I411" s="391">
        <v>5</v>
      </c>
      <c r="J411" s="395" t="s">
        <v>2291</v>
      </c>
      <c r="K411" s="395" t="s">
        <v>2097</v>
      </c>
      <c r="L411" s="395" t="s">
        <v>2107</v>
      </c>
      <c r="M411" s="291">
        <v>403</v>
      </c>
    </row>
    <row r="412" spans="1:13" x14ac:dyDescent="0.2">
      <c r="A412" s="391">
        <v>395</v>
      </c>
      <c r="B412" s="395" t="s">
        <v>2426</v>
      </c>
      <c r="C412" s="395" t="s">
        <v>400</v>
      </c>
      <c r="D412" s="395" t="s">
        <v>2983</v>
      </c>
      <c r="E412" s="395" t="s">
        <v>2586</v>
      </c>
      <c r="F412" s="395" t="s">
        <v>1355</v>
      </c>
      <c r="G412" s="391">
        <v>5</v>
      </c>
      <c r="H412" s="395" t="s">
        <v>130</v>
      </c>
      <c r="I412" s="391">
        <v>5</v>
      </c>
      <c r="J412" s="395" t="s">
        <v>2291</v>
      </c>
      <c r="K412" s="395" t="s">
        <v>2097</v>
      </c>
      <c r="L412" s="395" t="s">
        <v>2107</v>
      </c>
      <c r="M412" s="291">
        <v>404</v>
      </c>
    </row>
    <row r="413" spans="1:13" x14ac:dyDescent="0.2">
      <c r="A413" s="391">
        <v>396</v>
      </c>
      <c r="B413" s="395" t="s">
        <v>1038</v>
      </c>
      <c r="C413" s="395" t="s">
        <v>454</v>
      </c>
      <c r="D413" s="395" t="s">
        <v>2990</v>
      </c>
      <c r="E413" s="395" t="s">
        <v>2589</v>
      </c>
      <c r="F413" s="395" t="s">
        <v>1355</v>
      </c>
      <c r="G413" s="391">
        <v>5</v>
      </c>
      <c r="H413" s="395" t="s">
        <v>1355</v>
      </c>
      <c r="I413" s="391">
        <v>5</v>
      </c>
      <c r="J413" s="395" t="s">
        <v>2291</v>
      </c>
      <c r="K413" s="395" t="s">
        <v>2097</v>
      </c>
      <c r="L413" s="395" t="s">
        <v>2098</v>
      </c>
      <c r="M413" s="291">
        <v>405</v>
      </c>
    </row>
    <row r="414" spans="1:13" x14ac:dyDescent="0.2">
      <c r="A414" s="391">
        <v>397</v>
      </c>
      <c r="B414" s="394" t="s">
        <v>938</v>
      </c>
      <c r="C414" s="394" t="s">
        <v>577</v>
      </c>
      <c r="D414" s="394" t="s">
        <v>2986</v>
      </c>
      <c r="E414" s="394" t="s">
        <v>2591</v>
      </c>
      <c r="F414" s="394" t="s">
        <v>2430</v>
      </c>
      <c r="G414" s="462">
        <v>9</v>
      </c>
      <c r="H414" s="394" t="s">
        <v>2430</v>
      </c>
      <c r="I414" s="462">
        <v>9</v>
      </c>
      <c r="J414" s="394" t="s">
        <v>2291</v>
      </c>
      <c r="K414" s="394" t="s">
        <v>2097</v>
      </c>
      <c r="L414" s="394" t="s">
        <v>2098</v>
      </c>
      <c r="M414" s="291">
        <v>406</v>
      </c>
    </row>
    <row r="415" spans="1:13" x14ac:dyDescent="0.2">
      <c r="A415" s="391">
        <v>398</v>
      </c>
      <c r="B415" s="395" t="s">
        <v>2428</v>
      </c>
      <c r="C415" s="395" t="s">
        <v>391</v>
      </c>
      <c r="D415" s="395" t="s">
        <v>2985</v>
      </c>
      <c r="E415" s="395" t="s">
        <v>2589</v>
      </c>
      <c r="F415" s="395" t="s">
        <v>1585</v>
      </c>
      <c r="G415" s="391">
        <v>6</v>
      </c>
      <c r="H415" s="395" t="s">
        <v>2</v>
      </c>
      <c r="I415" s="391">
        <v>6</v>
      </c>
      <c r="J415" s="395" t="s">
        <v>2291</v>
      </c>
      <c r="K415" s="395" t="s">
        <v>2097</v>
      </c>
      <c r="L415" s="395" t="s">
        <v>2107</v>
      </c>
      <c r="M415" s="291">
        <v>407</v>
      </c>
    </row>
    <row r="416" spans="1:13" x14ac:dyDescent="0.2">
      <c r="A416" s="391">
        <v>399</v>
      </c>
      <c r="B416" s="395" t="s">
        <v>1139</v>
      </c>
      <c r="C416" s="395" t="s">
        <v>392</v>
      </c>
      <c r="D416" s="395" t="s">
        <v>2995</v>
      </c>
      <c r="E416" s="395" t="s">
        <v>2586</v>
      </c>
      <c r="F416" s="395" t="s">
        <v>1585</v>
      </c>
      <c r="G416" s="391">
        <v>6</v>
      </c>
      <c r="H416" s="395" t="s">
        <v>2</v>
      </c>
      <c r="I416" s="391">
        <v>6</v>
      </c>
      <c r="J416" s="395" t="s">
        <v>2291</v>
      </c>
      <c r="K416" s="395" t="s">
        <v>2097</v>
      </c>
      <c r="L416" s="395" t="s">
        <v>2098</v>
      </c>
      <c r="M416" s="291">
        <v>408</v>
      </c>
    </row>
    <row r="417" spans="1:13" x14ac:dyDescent="0.2">
      <c r="A417" s="391">
        <v>400</v>
      </c>
      <c r="B417" s="395" t="s">
        <v>2431</v>
      </c>
      <c r="C417" s="395" t="s">
        <v>390</v>
      </c>
      <c r="D417" s="395" t="s">
        <v>2991</v>
      </c>
      <c r="E417" s="395" t="s">
        <v>2586</v>
      </c>
      <c r="F417" s="395" t="s">
        <v>1610</v>
      </c>
      <c r="G417" s="391">
        <v>5</v>
      </c>
      <c r="H417" s="395" t="s">
        <v>838</v>
      </c>
      <c r="I417" s="391">
        <v>5</v>
      </c>
      <c r="J417" s="395" t="s">
        <v>2291</v>
      </c>
      <c r="K417" s="395" t="s">
        <v>2097</v>
      </c>
      <c r="L417" s="395" t="s">
        <v>2098</v>
      </c>
      <c r="M417" s="291">
        <v>409</v>
      </c>
    </row>
    <row r="418" spans="1:13" x14ac:dyDescent="0.2">
      <c r="A418" s="391">
        <v>401</v>
      </c>
      <c r="B418" s="395" t="s">
        <v>1138</v>
      </c>
      <c r="C418" s="395" t="s">
        <v>396</v>
      </c>
      <c r="D418" s="395" t="s">
        <v>2982</v>
      </c>
      <c r="E418" s="395" t="s">
        <v>2589</v>
      </c>
      <c r="F418" s="395" t="s">
        <v>1616</v>
      </c>
      <c r="G418" s="391">
        <v>5</v>
      </c>
      <c r="H418" s="395" t="s">
        <v>839</v>
      </c>
      <c r="I418" s="391">
        <v>5</v>
      </c>
      <c r="J418" s="395" t="s">
        <v>2291</v>
      </c>
      <c r="K418" s="395" t="s">
        <v>2097</v>
      </c>
      <c r="L418" s="395" t="s">
        <v>2107</v>
      </c>
      <c r="M418" s="291">
        <v>410</v>
      </c>
    </row>
    <row r="419" spans="1:13" x14ac:dyDescent="0.2">
      <c r="A419" s="391">
        <v>402</v>
      </c>
      <c r="B419" s="395" t="s">
        <v>2432</v>
      </c>
      <c r="C419" s="395" t="s">
        <v>2433</v>
      </c>
      <c r="D419" s="395" t="s">
        <v>2992</v>
      </c>
      <c r="E419" s="395" t="s">
        <v>2586</v>
      </c>
      <c r="F419" s="395" t="s">
        <v>0</v>
      </c>
      <c r="G419" s="391">
        <v>5</v>
      </c>
      <c r="H419" s="395" t="s">
        <v>96</v>
      </c>
      <c r="I419" s="391">
        <v>5</v>
      </c>
      <c r="J419" s="395" t="s">
        <v>2291</v>
      </c>
      <c r="K419" s="395" t="s">
        <v>2097</v>
      </c>
      <c r="L419" s="395" t="s">
        <v>2098</v>
      </c>
      <c r="M419" s="291">
        <v>411</v>
      </c>
    </row>
    <row r="420" spans="1:13" x14ac:dyDescent="0.2">
      <c r="A420" s="391">
        <v>403</v>
      </c>
      <c r="B420" s="395" t="s">
        <v>2434</v>
      </c>
      <c r="C420" s="395" t="s">
        <v>382</v>
      </c>
      <c r="D420" s="395" t="s">
        <v>2993</v>
      </c>
      <c r="E420" s="395" t="s">
        <v>2597</v>
      </c>
      <c r="F420" s="395" t="s">
        <v>0</v>
      </c>
      <c r="G420" s="391">
        <v>5</v>
      </c>
      <c r="H420" s="395" t="s">
        <v>96</v>
      </c>
      <c r="I420" s="391">
        <v>5</v>
      </c>
      <c r="J420" s="395" t="s">
        <v>2291</v>
      </c>
      <c r="K420" s="395" t="s">
        <v>2097</v>
      </c>
      <c r="L420" s="395" t="s">
        <v>2098</v>
      </c>
      <c r="M420" s="291">
        <v>412</v>
      </c>
    </row>
    <row r="421" spans="1:13" x14ac:dyDescent="0.2">
      <c r="A421" s="391">
        <v>404</v>
      </c>
      <c r="B421" s="395" t="s">
        <v>1145</v>
      </c>
      <c r="C421" s="395" t="s">
        <v>394</v>
      </c>
      <c r="D421" s="395" t="s">
        <v>2994</v>
      </c>
      <c r="E421" s="395" t="s">
        <v>2589</v>
      </c>
      <c r="F421" s="395" t="s">
        <v>0</v>
      </c>
      <c r="G421" s="391">
        <v>5</v>
      </c>
      <c r="H421" s="395" t="s">
        <v>3</v>
      </c>
      <c r="I421" s="391">
        <v>5</v>
      </c>
      <c r="J421" s="395" t="s">
        <v>2291</v>
      </c>
      <c r="K421" s="395" t="s">
        <v>2097</v>
      </c>
      <c r="L421" s="395" t="s">
        <v>2098</v>
      </c>
      <c r="M421" s="291">
        <v>413</v>
      </c>
    </row>
    <row r="422" spans="1:13" x14ac:dyDescent="0.2">
      <c r="A422" s="391">
        <v>405</v>
      </c>
      <c r="B422" s="395" t="s">
        <v>1140</v>
      </c>
      <c r="C422" s="395" t="s">
        <v>385</v>
      </c>
      <c r="D422" s="395" t="s">
        <v>2998</v>
      </c>
      <c r="E422" s="395" t="s">
        <v>2597</v>
      </c>
      <c r="F422" s="395" t="s">
        <v>2003</v>
      </c>
      <c r="G422" s="391">
        <v>5</v>
      </c>
      <c r="H422" s="395" t="s">
        <v>24</v>
      </c>
      <c r="I422" s="391">
        <v>5</v>
      </c>
      <c r="J422" s="395" t="s">
        <v>2291</v>
      </c>
      <c r="K422" s="395" t="s">
        <v>2097</v>
      </c>
      <c r="L422" s="395" t="s">
        <v>2098</v>
      </c>
      <c r="M422" s="291">
        <v>414</v>
      </c>
    </row>
    <row r="423" spans="1:13" x14ac:dyDescent="0.2">
      <c r="A423" s="391">
        <v>406</v>
      </c>
      <c r="B423" s="395" t="s">
        <v>1046</v>
      </c>
      <c r="C423" s="395" t="s">
        <v>393</v>
      </c>
      <c r="D423" s="395" t="s">
        <v>2996</v>
      </c>
      <c r="E423" s="395" t="s">
        <v>2629</v>
      </c>
      <c r="F423" s="395" t="s">
        <v>4</v>
      </c>
      <c r="G423" s="391">
        <v>3</v>
      </c>
      <c r="H423" s="395" t="s">
        <v>4</v>
      </c>
      <c r="I423" s="391">
        <v>3</v>
      </c>
      <c r="J423" s="395" t="s">
        <v>2291</v>
      </c>
      <c r="K423" s="395" t="s">
        <v>2097</v>
      </c>
      <c r="L423" s="395" t="s">
        <v>2098</v>
      </c>
      <c r="M423" s="291">
        <v>415</v>
      </c>
    </row>
    <row r="424" spans="1:13" x14ac:dyDescent="0.2">
      <c r="A424" s="391">
        <v>407</v>
      </c>
      <c r="B424" s="395" t="s">
        <v>1147</v>
      </c>
      <c r="C424" s="395" t="s">
        <v>388</v>
      </c>
      <c r="D424" s="395" t="s">
        <v>2987</v>
      </c>
      <c r="E424" s="395" t="s">
        <v>2589</v>
      </c>
      <c r="F424" s="395" t="s">
        <v>1586</v>
      </c>
      <c r="G424" s="391">
        <v>3</v>
      </c>
      <c r="H424" s="395" t="s">
        <v>1990</v>
      </c>
      <c r="I424" s="391">
        <v>3</v>
      </c>
      <c r="J424" s="395" t="s">
        <v>2291</v>
      </c>
      <c r="K424" s="395" t="s">
        <v>2097</v>
      </c>
      <c r="L424" s="395" t="s">
        <v>2098</v>
      </c>
      <c r="M424" s="291">
        <v>416</v>
      </c>
    </row>
    <row r="425" spans="1:13" x14ac:dyDescent="0.2">
      <c r="A425" s="391">
        <v>408</v>
      </c>
      <c r="B425" s="395" t="s">
        <v>1146</v>
      </c>
      <c r="C425" s="395" t="s">
        <v>386</v>
      </c>
      <c r="D425" s="395" t="s">
        <v>2988</v>
      </c>
      <c r="E425" s="395" t="s">
        <v>2589</v>
      </c>
      <c r="F425" s="395" t="s">
        <v>1586</v>
      </c>
      <c r="G425" s="391">
        <v>3</v>
      </c>
      <c r="H425" s="395" t="s">
        <v>1990</v>
      </c>
      <c r="I425" s="391">
        <v>3</v>
      </c>
      <c r="J425" s="395" t="s">
        <v>2291</v>
      </c>
      <c r="K425" s="395" t="s">
        <v>2097</v>
      </c>
      <c r="L425" s="395" t="s">
        <v>2098</v>
      </c>
      <c r="M425" s="291">
        <v>417</v>
      </c>
    </row>
    <row r="426" spans="1:13" x14ac:dyDescent="0.2">
      <c r="A426" s="391">
        <v>409</v>
      </c>
      <c r="B426" s="395" t="s">
        <v>1144</v>
      </c>
      <c r="C426" s="395" t="s">
        <v>387</v>
      </c>
      <c r="D426" s="395" t="s">
        <v>2989</v>
      </c>
      <c r="E426" s="395" t="s">
        <v>2589</v>
      </c>
      <c r="F426" s="395" t="s">
        <v>1586</v>
      </c>
      <c r="G426" s="391">
        <v>3</v>
      </c>
      <c r="H426" s="395" t="s">
        <v>1990</v>
      </c>
      <c r="I426" s="391">
        <v>3</v>
      </c>
      <c r="J426" s="395" t="s">
        <v>2291</v>
      </c>
      <c r="K426" s="395" t="s">
        <v>2097</v>
      </c>
      <c r="L426" s="395" t="s">
        <v>2098</v>
      </c>
      <c r="M426" s="291">
        <v>418</v>
      </c>
    </row>
    <row r="427" spans="1:13" x14ac:dyDescent="0.2">
      <c r="A427" s="391">
        <v>410</v>
      </c>
      <c r="B427" s="395" t="s">
        <v>1148</v>
      </c>
      <c r="C427" s="395" t="s">
        <v>384</v>
      </c>
      <c r="D427" s="395" t="s">
        <v>2997</v>
      </c>
      <c r="E427" s="395" t="s">
        <v>2589</v>
      </c>
      <c r="F427" s="395" t="s">
        <v>1586</v>
      </c>
      <c r="G427" s="391">
        <v>3</v>
      </c>
      <c r="H427" s="395" t="s">
        <v>14</v>
      </c>
      <c r="I427" s="391">
        <v>3</v>
      </c>
      <c r="J427" s="395" t="s">
        <v>2291</v>
      </c>
      <c r="K427" s="395" t="s">
        <v>2097</v>
      </c>
      <c r="L427" s="395" t="s">
        <v>2098</v>
      </c>
      <c r="M427" s="291">
        <v>419</v>
      </c>
    </row>
    <row r="428" spans="1:13" x14ac:dyDescent="0.2">
      <c r="A428" s="396"/>
      <c r="B428" s="417" t="s">
        <v>2502</v>
      </c>
      <c r="C428" s="405"/>
      <c r="D428" s="405"/>
      <c r="E428" s="406"/>
      <c r="F428" s="417"/>
      <c r="G428" s="464"/>
      <c r="H428" s="405"/>
      <c r="I428" s="464"/>
      <c r="J428" s="406"/>
      <c r="K428" s="406"/>
      <c r="L428" s="406"/>
      <c r="M428" s="291">
        <v>420</v>
      </c>
    </row>
    <row r="429" spans="1:13" x14ac:dyDescent="0.2">
      <c r="A429" s="391">
        <v>411</v>
      </c>
      <c r="B429" s="394" t="s">
        <v>2435</v>
      </c>
      <c r="C429" s="394" t="s">
        <v>203</v>
      </c>
      <c r="D429" s="394" t="s">
        <v>2999</v>
      </c>
      <c r="E429" s="394" t="s">
        <v>2586</v>
      </c>
      <c r="F429" s="394" t="s">
        <v>2436</v>
      </c>
      <c r="G429" s="462">
        <v>9</v>
      </c>
      <c r="H429" s="394" t="s">
        <v>2436</v>
      </c>
      <c r="I429" s="462">
        <v>9</v>
      </c>
      <c r="J429" s="394" t="s">
        <v>2223</v>
      </c>
      <c r="K429" s="394" t="s">
        <v>2209</v>
      </c>
      <c r="L429" s="394" t="s">
        <v>2094</v>
      </c>
      <c r="M429" s="291">
        <v>421</v>
      </c>
    </row>
    <row r="430" spans="1:13" x14ac:dyDescent="0.2">
      <c r="A430" s="391">
        <v>412</v>
      </c>
      <c r="B430" s="395" t="s">
        <v>874</v>
      </c>
      <c r="C430" s="395" t="s">
        <v>801</v>
      </c>
      <c r="D430" s="395" t="s">
        <v>3009</v>
      </c>
      <c r="E430" s="395" t="s">
        <v>2629</v>
      </c>
      <c r="F430" s="395" t="s">
        <v>1585</v>
      </c>
      <c r="G430" s="391">
        <v>6</v>
      </c>
      <c r="H430" s="395" t="s">
        <v>2</v>
      </c>
      <c r="I430" s="391">
        <v>6</v>
      </c>
      <c r="J430" s="395" t="s">
        <v>2223</v>
      </c>
      <c r="K430" s="395" t="s">
        <v>2209</v>
      </c>
      <c r="L430" s="395" t="s">
        <v>2094</v>
      </c>
      <c r="M430" s="291">
        <v>422</v>
      </c>
    </row>
    <row r="431" spans="1:13" x14ac:dyDescent="0.2">
      <c r="A431" s="391">
        <v>413</v>
      </c>
      <c r="B431" s="395" t="s">
        <v>872</v>
      </c>
      <c r="C431" s="395" t="s">
        <v>771</v>
      </c>
      <c r="D431" s="395" t="s">
        <v>3007</v>
      </c>
      <c r="E431" s="395" t="s">
        <v>2597</v>
      </c>
      <c r="F431" s="395" t="s">
        <v>1736</v>
      </c>
      <c r="G431" s="391">
        <v>6</v>
      </c>
      <c r="H431" s="395" t="s">
        <v>832</v>
      </c>
      <c r="I431" s="391">
        <v>6</v>
      </c>
      <c r="J431" s="395" t="s">
        <v>2223</v>
      </c>
      <c r="K431" s="395" t="s">
        <v>2209</v>
      </c>
      <c r="L431" s="395" t="s">
        <v>2094</v>
      </c>
      <c r="M431" s="291">
        <v>423</v>
      </c>
    </row>
    <row r="432" spans="1:13" x14ac:dyDescent="0.2">
      <c r="A432" s="391">
        <v>414</v>
      </c>
      <c r="B432" s="395" t="s">
        <v>879</v>
      </c>
      <c r="C432" s="395" t="s">
        <v>769</v>
      </c>
      <c r="D432" s="395" t="s">
        <v>3008</v>
      </c>
      <c r="E432" s="395" t="s">
        <v>2597</v>
      </c>
      <c r="F432" s="395" t="s">
        <v>1736</v>
      </c>
      <c r="G432" s="391">
        <v>6</v>
      </c>
      <c r="H432" s="395" t="s">
        <v>831</v>
      </c>
      <c r="I432" s="391">
        <v>6</v>
      </c>
      <c r="J432" s="395" t="s">
        <v>2223</v>
      </c>
      <c r="K432" s="395" t="s">
        <v>2209</v>
      </c>
      <c r="L432" s="395" t="s">
        <v>2094</v>
      </c>
      <c r="M432" s="291">
        <v>424</v>
      </c>
    </row>
    <row r="433" spans="1:13" x14ac:dyDescent="0.2">
      <c r="A433" s="391">
        <v>415</v>
      </c>
      <c r="B433" s="395" t="s">
        <v>1154</v>
      </c>
      <c r="C433" s="395" t="s">
        <v>517</v>
      </c>
      <c r="D433" s="395" t="s">
        <v>3001</v>
      </c>
      <c r="E433" s="395" t="s">
        <v>2594</v>
      </c>
      <c r="F433" s="395" t="s">
        <v>1355</v>
      </c>
      <c r="G433" s="391">
        <v>5</v>
      </c>
      <c r="H433" s="395" t="s">
        <v>1355</v>
      </c>
      <c r="I433" s="391">
        <v>5</v>
      </c>
      <c r="J433" s="395" t="s">
        <v>2223</v>
      </c>
      <c r="K433" s="395" t="s">
        <v>2209</v>
      </c>
      <c r="L433" s="395" t="s">
        <v>2094</v>
      </c>
      <c r="M433" s="291">
        <v>425</v>
      </c>
    </row>
    <row r="434" spans="1:13" x14ac:dyDescent="0.2">
      <c r="A434" s="391">
        <v>416</v>
      </c>
      <c r="B434" s="395" t="s">
        <v>2437</v>
      </c>
      <c r="C434" s="395" t="s">
        <v>2438</v>
      </c>
      <c r="D434" s="395" t="s">
        <v>3002</v>
      </c>
      <c r="E434" s="395" t="s">
        <v>2589</v>
      </c>
      <c r="F434" s="395" t="s">
        <v>1355</v>
      </c>
      <c r="G434" s="391">
        <v>5</v>
      </c>
      <c r="H434" s="395" t="s">
        <v>1355</v>
      </c>
      <c r="I434" s="391">
        <v>5</v>
      </c>
      <c r="J434" s="395" t="s">
        <v>2223</v>
      </c>
      <c r="K434" s="395" t="s">
        <v>2209</v>
      </c>
      <c r="L434" s="395" t="s">
        <v>2094</v>
      </c>
      <c r="M434" s="291">
        <v>426</v>
      </c>
    </row>
    <row r="435" spans="1:13" x14ac:dyDescent="0.2">
      <c r="A435" s="391">
        <v>417</v>
      </c>
      <c r="B435" s="395" t="s">
        <v>942</v>
      </c>
      <c r="C435" s="395" t="s">
        <v>606</v>
      </c>
      <c r="D435" s="395" t="s">
        <v>3003</v>
      </c>
      <c r="E435" s="395" t="s">
        <v>2597</v>
      </c>
      <c r="F435" s="395" t="s">
        <v>1355</v>
      </c>
      <c r="G435" s="391">
        <v>5</v>
      </c>
      <c r="H435" s="395" t="s">
        <v>1355</v>
      </c>
      <c r="I435" s="391">
        <v>5</v>
      </c>
      <c r="J435" s="395" t="s">
        <v>2223</v>
      </c>
      <c r="K435" s="395" t="s">
        <v>2209</v>
      </c>
      <c r="L435" s="395" t="s">
        <v>2094</v>
      </c>
      <c r="M435" s="291">
        <v>427</v>
      </c>
    </row>
    <row r="436" spans="1:13" x14ac:dyDescent="0.2">
      <c r="A436" s="391">
        <v>418</v>
      </c>
      <c r="B436" s="395" t="s">
        <v>936</v>
      </c>
      <c r="C436" s="395" t="s">
        <v>613</v>
      </c>
      <c r="D436" s="395" t="s">
        <v>3004</v>
      </c>
      <c r="E436" s="395" t="s">
        <v>2586</v>
      </c>
      <c r="F436" s="395" t="s">
        <v>1355</v>
      </c>
      <c r="G436" s="391">
        <v>5</v>
      </c>
      <c r="H436" s="395" t="s">
        <v>18</v>
      </c>
      <c r="I436" s="391">
        <v>5</v>
      </c>
      <c r="J436" s="395" t="s">
        <v>2223</v>
      </c>
      <c r="K436" s="395" t="s">
        <v>2209</v>
      </c>
      <c r="L436" s="395" t="s">
        <v>2094</v>
      </c>
      <c r="M436" s="291">
        <v>428</v>
      </c>
    </row>
    <row r="437" spans="1:13" x14ac:dyDescent="0.2">
      <c r="A437" s="391">
        <v>419</v>
      </c>
      <c r="B437" s="395" t="s">
        <v>1155</v>
      </c>
      <c r="C437" s="395" t="s">
        <v>525</v>
      </c>
      <c r="D437" s="395" t="s">
        <v>3005</v>
      </c>
      <c r="E437" s="395" t="s">
        <v>2629</v>
      </c>
      <c r="F437" s="395" t="s">
        <v>1616</v>
      </c>
      <c r="G437" s="391">
        <v>5</v>
      </c>
      <c r="H437" s="395" t="s">
        <v>839</v>
      </c>
      <c r="I437" s="391">
        <v>5</v>
      </c>
      <c r="J437" s="395" t="s">
        <v>2223</v>
      </c>
      <c r="K437" s="395" t="s">
        <v>2209</v>
      </c>
      <c r="L437" s="395" t="s">
        <v>2094</v>
      </c>
      <c r="M437" s="291">
        <v>429</v>
      </c>
    </row>
    <row r="438" spans="1:13" x14ac:dyDescent="0.2">
      <c r="A438" s="391">
        <v>420</v>
      </c>
      <c r="B438" s="395" t="s">
        <v>1150</v>
      </c>
      <c r="C438" s="395" t="s">
        <v>529</v>
      </c>
      <c r="D438" s="395" t="s">
        <v>3006</v>
      </c>
      <c r="E438" s="395" t="s">
        <v>2597</v>
      </c>
      <c r="F438" s="395" t="s">
        <v>101</v>
      </c>
      <c r="G438" s="391">
        <v>5</v>
      </c>
      <c r="H438" s="395" t="s">
        <v>22</v>
      </c>
      <c r="I438" s="391">
        <v>5</v>
      </c>
      <c r="J438" s="395" t="s">
        <v>2223</v>
      </c>
      <c r="K438" s="395" t="s">
        <v>2209</v>
      </c>
      <c r="L438" s="395" t="s">
        <v>2094</v>
      </c>
      <c r="M438" s="291">
        <v>430</v>
      </c>
    </row>
    <row r="439" spans="1:13" x14ac:dyDescent="0.2">
      <c r="A439" s="391">
        <v>421</v>
      </c>
      <c r="B439" s="395" t="s">
        <v>965</v>
      </c>
      <c r="C439" s="395" t="s">
        <v>592</v>
      </c>
      <c r="D439" s="395" t="s">
        <v>3014</v>
      </c>
      <c r="E439" s="395" t="s">
        <v>2594</v>
      </c>
      <c r="F439" s="395" t="s">
        <v>2003</v>
      </c>
      <c r="G439" s="391">
        <v>5</v>
      </c>
      <c r="H439" s="395" t="s">
        <v>24</v>
      </c>
      <c r="I439" s="391">
        <v>5</v>
      </c>
      <c r="J439" s="395" t="s">
        <v>2223</v>
      </c>
      <c r="K439" s="395" t="s">
        <v>2209</v>
      </c>
      <c r="L439" s="395" t="s">
        <v>2094</v>
      </c>
      <c r="M439" s="291">
        <v>431</v>
      </c>
    </row>
    <row r="440" spans="1:13" x14ac:dyDescent="0.2">
      <c r="A440" s="391">
        <v>422</v>
      </c>
      <c r="B440" s="395" t="s">
        <v>1184</v>
      </c>
      <c r="C440" s="395" t="s">
        <v>626</v>
      </c>
      <c r="D440" s="395" t="s">
        <v>3000</v>
      </c>
      <c r="E440" s="395" t="s">
        <v>2670</v>
      </c>
      <c r="F440" s="395" t="s">
        <v>1586</v>
      </c>
      <c r="G440" s="391">
        <v>3</v>
      </c>
      <c r="H440" s="395" t="s">
        <v>1990</v>
      </c>
      <c r="I440" s="391">
        <v>3</v>
      </c>
      <c r="J440" s="395" t="s">
        <v>2223</v>
      </c>
      <c r="K440" s="395" t="s">
        <v>2209</v>
      </c>
      <c r="L440" s="395" t="s">
        <v>2094</v>
      </c>
      <c r="M440" s="291">
        <v>432</v>
      </c>
    </row>
    <row r="441" spans="1:13" x14ac:dyDescent="0.2">
      <c r="A441" s="391">
        <v>423</v>
      </c>
      <c r="B441" s="395" t="s">
        <v>1153</v>
      </c>
      <c r="C441" s="395" t="s">
        <v>521</v>
      </c>
      <c r="D441" s="395" t="s">
        <v>3010</v>
      </c>
      <c r="E441" s="395" t="s">
        <v>2594</v>
      </c>
      <c r="F441" s="395" t="s">
        <v>1586</v>
      </c>
      <c r="G441" s="391">
        <v>3</v>
      </c>
      <c r="H441" s="395" t="s">
        <v>14</v>
      </c>
      <c r="I441" s="391">
        <v>3</v>
      </c>
      <c r="J441" s="395" t="s">
        <v>2223</v>
      </c>
      <c r="K441" s="395" t="s">
        <v>2209</v>
      </c>
      <c r="L441" s="395" t="s">
        <v>2094</v>
      </c>
      <c r="M441" s="291">
        <v>433</v>
      </c>
    </row>
    <row r="442" spans="1:13" x14ac:dyDescent="0.2">
      <c r="A442" s="391">
        <v>424</v>
      </c>
      <c r="B442" s="395" t="s">
        <v>1041</v>
      </c>
      <c r="C442" s="395" t="s">
        <v>420</v>
      </c>
      <c r="D442" s="395" t="s">
        <v>3011</v>
      </c>
      <c r="E442" s="395" t="s">
        <v>2623</v>
      </c>
      <c r="F442" s="395" t="s">
        <v>1586</v>
      </c>
      <c r="G442" s="391">
        <v>3</v>
      </c>
      <c r="H442" s="395" t="s">
        <v>14</v>
      </c>
      <c r="I442" s="391">
        <v>3</v>
      </c>
      <c r="J442" s="395" t="s">
        <v>2223</v>
      </c>
      <c r="K442" s="395" t="s">
        <v>2209</v>
      </c>
      <c r="L442" s="395" t="s">
        <v>2094</v>
      </c>
      <c r="M442" s="291">
        <v>434</v>
      </c>
    </row>
    <row r="443" spans="1:13" x14ac:dyDescent="0.2">
      <c r="A443" s="391">
        <v>425</v>
      </c>
      <c r="B443" s="395" t="s">
        <v>1034</v>
      </c>
      <c r="C443" s="395" t="s">
        <v>655</v>
      </c>
      <c r="D443" s="395" t="s">
        <v>3012</v>
      </c>
      <c r="E443" s="395" t="s">
        <v>2623</v>
      </c>
      <c r="F443" s="395" t="s">
        <v>1586</v>
      </c>
      <c r="G443" s="391">
        <v>3</v>
      </c>
      <c r="H443" s="395" t="s">
        <v>14</v>
      </c>
      <c r="I443" s="391">
        <v>3</v>
      </c>
      <c r="J443" s="395" t="s">
        <v>2223</v>
      </c>
      <c r="K443" s="395" t="s">
        <v>2209</v>
      </c>
      <c r="L443" s="395" t="s">
        <v>2094</v>
      </c>
      <c r="M443" s="291">
        <v>435</v>
      </c>
    </row>
    <row r="444" spans="1:13" x14ac:dyDescent="0.2">
      <c r="A444" s="391">
        <v>426</v>
      </c>
      <c r="B444" s="395" t="s">
        <v>1160</v>
      </c>
      <c r="C444" s="395" t="s">
        <v>520</v>
      </c>
      <c r="D444" s="395" t="s">
        <v>3013</v>
      </c>
      <c r="E444" s="395" t="s">
        <v>2605</v>
      </c>
      <c r="F444" s="395" t="s">
        <v>1586</v>
      </c>
      <c r="G444" s="391">
        <v>3</v>
      </c>
      <c r="H444" s="395" t="s">
        <v>14</v>
      </c>
      <c r="I444" s="391">
        <v>3</v>
      </c>
      <c r="J444" s="395" t="s">
        <v>2223</v>
      </c>
      <c r="K444" s="395" t="s">
        <v>2209</v>
      </c>
      <c r="L444" s="395" t="s">
        <v>2094</v>
      </c>
      <c r="M444" s="291">
        <v>436</v>
      </c>
    </row>
    <row r="445" spans="1:13" x14ac:dyDescent="0.2">
      <c r="A445" s="396"/>
      <c r="B445" s="417" t="s">
        <v>2500</v>
      </c>
      <c r="C445" s="405"/>
      <c r="D445" s="405"/>
      <c r="E445" s="406"/>
      <c r="F445" s="417"/>
      <c r="G445" s="464"/>
      <c r="H445" s="405"/>
      <c r="I445" s="464"/>
      <c r="J445" s="406"/>
      <c r="K445" s="406"/>
      <c r="L445" s="406"/>
      <c r="M445" s="291">
        <v>437</v>
      </c>
    </row>
    <row r="446" spans="1:13" x14ac:dyDescent="0.2">
      <c r="A446" s="391">
        <v>427</v>
      </c>
      <c r="B446" s="393" t="s">
        <v>234</v>
      </c>
      <c r="C446" s="393" t="s">
        <v>235</v>
      </c>
      <c r="D446" s="393" t="s">
        <v>3015</v>
      </c>
      <c r="E446" s="393" t="s">
        <v>2610</v>
      </c>
      <c r="F446" s="393" t="s">
        <v>2439</v>
      </c>
      <c r="G446" s="461">
        <v>12</v>
      </c>
      <c r="H446" s="393" t="s">
        <v>2439</v>
      </c>
      <c r="I446" s="461">
        <v>12</v>
      </c>
      <c r="J446" s="393" t="s">
        <v>2368</v>
      </c>
      <c r="K446" s="393" t="s">
        <v>2097</v>
      </c>
      <c r="L446" s="393" t="s">
        <v>2209</v>
      </c>
      <c r="M446" s="291">
        <v>438</v>
      </c>
    </row>
    <row r="447" spans="1:13" x14ac:dyDescent="0.2">
      <c r="A447" s="391">
        <v>428</v>
      </c>
      <c r="B447" s="394" t="s">
        <v>240</v>
      </c>
      <c r="C447" s="394" t="s">
        <v>241</v>
      </c>
      <c r="D447" s="394" t="s">
        <v>3016</v>
      </c>
      <c r="E447" s="394" t="s">
        <v>2586</v>
      </c>
      <c r="F447" s="394" t="s">
        <v>2440</v>
      </c>
      <c r="G447" s="462">
        <v>9</v>
      </c>
      <c r="H447" s="394" t="s">
        <v>2440</v>
      </c>
      <c r="I447" s="462">
        <v>9</v>
      </c>
      <c r="J447" s="394" t="s">
        <v>2368</v>
      </c>
      <c r="K447" s="394" t="s">
        <v>2097</v>
      </c>
      <c r="L447" s="394" t="s">
        <v>2100</v>
      </c>
      <c r="M447" s="291">
        <v>439</v>
      </c>
    </row>
    <row r="448" spans="1:13" x14ac:dyDescent="0.2">
      <c r="A448" s="391">
        <v>429</v>
      </c>
      <c r="B448" s="394"/>
      <c r="C448" s="394"/>
      <c r="D448" s="394"/>
      <c r="E448" s="394"/>
      <c r="F448" s="394" t="s">
        <v>2497</v>
      </c>
      <c r="G448" s="462"/>
      <c r="H448" s="394" t="s">
        <v>2497</v>
      </c>
      <c r="I448" s="462"/>
      <c r="J448" s="394"/>
      <c r="K448" s="394"/>
      <c r="L448" s="394"/>
      <c r="M448" s="291">
        <v>440</v>
      </c>
    </row>
    <row r="449" spans="1:13" x14ac:dyDescent="0.2">
      <c r="A449" s="391">
        <v>430</v>
      </c>
      <c r="B449" s="395" t="s">
        <v>1163</v>
      </c>
      <c r="C449" s="395" t="s">
        <v>658</v>
      </c>
      <c r="D449" s="395" t="s">
        <v>3018</v>
      </c>
      <c r="E449" s="395" t="s">
        <v>2586</v>
      </c>
      <c r="F449" s="395" t="s">
        <v>1736</v>
      </c>
      <c r="G449" s="391">
        <v>6</v>
      </c>
      <c r="H449" s="395" t="s">
        <v>1378</v>
      </c>
      <c r="I449" s="391">
        <v>6</v>
      </c>
      <c r="J449" s="395" t="s">
        <v>2368</v>
      </c>
      <c r="K449" s="395" t="s">
        <v>2097</v>
      </c>
      <c r="L449" s="395" t="s">
        <v>2099</v>
      </c>
      <c r="M449" s="291">
        <v>441</v>
      </c>
    </row>
    <row r="450" spans="1:13" x14ac:dyDescent="0.2">
      <c r="A450" s="391">
        <v>431</v>
      </c>
      <c r="B450" s="395" t="s">
        <v>2444</v>
      </c>
      <c r="C450" s="395" t="s">
        <v>471</v>
      </c>
      <c r="D450" s="395" t="s">
        <v>3019</v>
      </c>
      <c r="E450" s="395" t="s">
        <v>2594</v>
      </c>
      <c r="F450" s="395" t="s">
        <v>1736</v>
      </c>
      <c r="G450" s="391">
        <v>6</v>
      </c>
      <c r="H450" s="395" t="s">
        <v>846</v>
      </c>
      <c r="I450" s="391">
        <v>6</v>
      </c>
      <c r="J450" s="395" t="s">
        <v>2368</v>
      </c>
      <c r="K450" s="395" t="s">
        <v>2097</v>
      </c>
      <c r="L450" s="395" t="s">
        <v>2099</v>
      </c>
      <c r="M450" s="291">
        <v>442</v>
      </c>
    </row>
    <row r="451" spans="1:13" x14ac:dyDescent="0.2">
      <c r="A451" s="391">
        <v>432</v>
      </c>
      <c r="B451" s="395" t="s">
        <v>2442</v>
      </c>
      <c r="C451" s="395" t="s">
        <v>2443</v>
      </c>
      <c r="D451" s="395" t="s">
        <v>3020</v>
      </c>
      <c r="E451" s="395" t="s">
        <v>2584</v>
      </c>
      <c r="F451" s="395" t="s">
        <v>1736</v>
      </c>
      <c r="G451" s="391">
        <v>6</v>
      </c>
      <c r="H451" s="395" t="s">
        <v>842</v>
      </c>
      <c r="I451" s="391">
        <v>6</v>
      </c>
      <c r="J451" s="395" t="s">
        <v>2368</v>
      </c>
      <c r="K451" s="395" t="s">
        <v>2097</v>
      </c>
      <c r="L451" s="395" t="s">
        <v>2099</v>
      </c>
      <c r="M451" s="291">
        <v>443</v>
      </c>
    </row>
    <row r="452" spans="1:13" x14ac:dyDescent="0.2">
      <c r="A452" s="391">
        <v>433</v>
      </c>
      <c r="B452" s="395" t="s">
        <v>2441</v>
      </c>
      <c r="C452" s="395" t="s">
        <v>456</v>
      </c>
      <c r="D452" s="395" t="s">
        <v>3017</v>
      </c>
      <c r="E452" s="395" t="s">
        <v>2591</v>
      </c>
      <c r="F452" s="395" t="s">
        <v>1632</v>
      </c>
      <c r="G452" s="391">
        <v>5</v>
      </c>
      <c r="H452" s="395" t="s">
        <v>19</v>
      </c>
      <c r="I452" s="391">
        <v>5</v>
      </c>
      <c r="J452" s="395" t="s">
        <v>2368</v>
      </c>
      <c r="K452" s="395" t="s">
        <v>2097</v>
      </c>
      <c r="L452" s="395" t="s">
        <v>2100</v>
      </c>
      <c r="M452" s="291">
        <v>444</v>
      </c>
    </row>
    <row r="453" spans="1:13" x14ac:dyDescent="0.2">
      <c r="A453" s="391">
        <v>434</v>
      </c>
      <c r="B453" s="394" t="s">
        <v>236</v>
      </c>
      <c r="C453" s="394" t="s">
        <v>237</v>
      </c>
      <c r="D453" s="394" t="s">
        <v>3021</v>
      </c>
      <c r="E453" s="394" t="s">
        <v>2586</v>
      </c>
      <c r="F453" s="394" t="s">
        <v>2445</v>
      </c>
      <c r="G453" s="462">
        <v>9</v>
      </c>
      <c r="H453" s="394" t="s">
        <v>2445</v>
      </c>
      <c r="I453" s="462">
        <v>9</v>
      </c>
      <c r="J453" s="394" t="s">
        <v>2368</v>
      </c>
      <c r="K453" s="394" t="s">
        <v>2097</v>
      </c>
      <c r="L453" s="394" t="s">
        <v>2098</v>
      </c>
      <c r="M453" s="291">
        <v>445</v>
      </c>
    </row>
    <row r="454" spans="1:13" x14ac:dyDescent="0.2">
      <c r="A454" s="391">
        <v>435</v>
      </c>
      <c r="B454" s="395" t="s">
        <v>1054</v>
      </c>
      <c r="C454" s="395" t="s">
        <v>480</v>
      </c>
      <c r="D454" s="395" t="s">
        <v>3026</v>
      </c>
      <c r="E454" s="395" t="s">
        <v>2589</v>
      </c>
      <c r="F454" s="395" t="s">
        <v>1585</v>
      </c>
      <c r="G454" s="391">
        <v>6</v>
      </c>
      <c r="H454" s="395" t="s">
        <v>2</v>
      </c>
      <c r="I454" s="391">
        <v>6</v>
      </c>
      <c r="J454" s="395" t="s">
        <v>2368</v>
      </c>
      <c r="K454" s="395" t="s">
        <v>2097</v>
      </c>
      <c r="L454" s="395" t="s">
        <v>2098</v>
      </c>
      <c r="M454" s="291">
        <v>446</v>
      </c>
    </row>
    <row r="455" spans="1:13" x14ac:dyDescent="0.2">
      <c r="A455" s="391">
        <v>436</v>
      </c>
      <c r="B455" s="395" t="s">
        <v>2446</v>
      </c>
      <c r="C455" s="395" t="s">
        <v>652</v>
      </c>
      <c r="D455" s="395" t="s">
        <v>3022</v>
      </c>
      <c r="E455" s="395" t="s">
        <v>2597</v>
      </c>
      <c r="F455" s="395" t="s">
        <v>1616</v>
      </c>
      <c r="G455" s="391">
        <v>5</v>
      </c>
      <c r="H455" s="395" t="s">
        <v>839</v>
      </c>
      <c r="I455" s="391">
        <v>5</v>
      </c>
      <c r="J455" s="395" t="s">
        <v>2368</v>
      </c>
      <c r="K455" s="395" t="s">
        <v>2097</v>
      </c>
      <c r="L455" s="395" t="s">
        <v>2098</v>
      </c>
      <c r="M455" s="291">
        <v>447</v>
      </c>
    </row>
    <row r="456" spans="1:13" x14ac:dyDescent="0.2">
      <c r="A456" s="391">
        <v>437</v>
      </c>
      <c r="B456" s="395" t="s">
        <v>896</v>
      </c>
      <c r="C456" s="395" t="s">
        <v>508</v>
      </c>
      <c r="D456" s="395" t="s">
        <v>3023</v>
      </c>
      <c r="E456" s="395" t="s">
        <v>2589</v>
      </c>
      <c r="F456" s="395" t="s">
        <v>1616</v>
      </c>
      <c r="G456" s="391">
        <v>5</v>
      </c>
      <c r="H456" s="395" t="s">
        <v>839</v>
      </c>
      <c r="I456" s="391">
        <v>5</v>
      </c>
      <c r="J456" s="395" t="s">
        <v>2368</v>
      </c>
      <c r="K456" s="395" t="s">
        <v>2097</v>
      </c>
      <c r="L456" s="395" t="s">
        <v>2098</v>
      </c>
      <c r="M456" s="291">
        <v>448</v>
      </c>
    </row>
    <row r="457" spans="1:13" x14ac:dyDescent="0.2">
      <c r="A457" s="391">
        <v>438</v>
      </c>
      <c r="B457" s="395" t="s">
        <v>900</v>
      </c>
      <c r="C457" s="395" t="s">
        <v>672</v>
      </c>
      <c r="D457" s="395" t="s">
        <v>3024</v>
      </c>
      <c r="E457" s="395" t="s">
        <v>2589</v>
      </c>
      <c r="F457" s="395" t="s">
        <v>0</v>
      </c>
      <c r="G457" s="391">
        <v>5</v>
      </c>
      <c r="H457" s="395" t="s">
        <v>22</v>
      </c>
      <c r="I457" s="391">
        <v>5</v>
      </c>
      <c r="J457" s="395" t="s">
        <v>2368</v>
      </c>
      <c r="K457" s="395" t="s">
        <v>2097</v>
      </c>
      <c r="L457" s="395" t="s">
        <v>2098</v>
      </c>
      <c r="M457" s="291">
        <v>449</v>
      </c>
    </row>
    <row r="458" spans="1:13" x14ac:dyDescent="0.2">
      <c r="A458" s="391">
        <v>439</v>
      </c>
      <c r="B458" s="395" t="s">
        <v>1057</v>
      </c>
      <c r="C458" s="395" t="s">
        <v>483</v>
      </c>
      <c r="D458" s="395" t="s">
        <v>3025</v>
      </c>
      <c r="E458" s="395" t="s">
        <v>2589</v>
      </c>
      <c r="F458" s="395" t="s">
        <v>0</v>
      </c>
      <c r="G458" s="391">
        <v>5</v>
      </c>
      <c r="H458" s="395" t="s">
        <v>96</v>
      </c>
      <c r="I458" s="391">
        <v>5</v>
      </c>
      <c r="J458" s="395" t="s">
        <v>2368</v>
      </c>
      <c r="K458" s="395" t="s">
        <v>2097</v>
      </c>
      <c r="L458" s="395" t="s">
        <v>2098</v>
      </c>
      <c r="M458" s="291">
        <v>450</v>
      </c>
    </row>
    <row r="459" spans="1:13" x14ac:dyDescent="0.2">
      <c r="A459" s="391">
        <v>440</v>
      </c>
      <c r="B459" s="395" t="s">
        <v>925</v>
      </c>
      <c r="C459" s="395" t="s">
        <v>702</v>
      </c>
      <c r="D459" s="395" t="s">
        <v>3027</v>
      </c>
      <c r="E459" s="395" t="s">
        <v>2589</v>
      </c>
      <c r="F459" s="395" t="s">
        <v>15</v>
      </c>
      <c r="G459" s="391">
        <v>3</v>
      </c>
      <c r="H459" s="395" t="s">
        <v>15</v>
      </c>
      <c r="I459" s="391">
        <v>3</v>
      </c>
      <c r="J459" s="395" t="s">
        <v>2368</v>
      </c>
      <c r="K459" s="395" t="s">
        <v>2097</v>
      </c>
      <c r="L459" s="395" t="s">
        <v>2098</v>
      </c>
      <c r="M459" s="291">
        <v>451</v>
      </c>
    </row>
    <row r="460" spans="1:13" x14ac:dyDescent="0.2">
      <c r="A460" s="391">
        <v>441</v>
      </c>
      <c r="B460" s="395" t="s">
        <v>1157</v>
      </c>
      <c r="C460" s="395" t="s">
        <v>522</v>
      </c>
      <c r="D460" s="395" t="s">
        <v>3028</v>
      </c>
      <c r="E460" s="395" t="s">
        <v>2589</v>
      </c>
      <c r="F460" s="395" t="s">
        <v>1586</v>
      </c>
      <c r="G460" s="391">
        <v>3</v>
      </c>
      <c r="H460" s="395" t="s">
        <v>14</v>
      </c>
      <c r="I460" s="391">
        <v>3</v>
      </c>
      <c r="J460" s="395" t="s">
        <v>2368</v>
      </c>
      <c r="K460" s="395" t="s">
        <v>2097</v>
      </c>
      <c r="L460" s="395" t="s">
        <v>2098</v>
      </c>
      <c r="M460" s="291">
        <v>452</v>
      </c>
    </row>
    <row r="461" spans="1:13" x14ac:dyDescent="0.2">
      <c r="A461" s="396"/>
      <c r="B461" s="417" t="s">
        <v>2501</v>
      </c>
      <c r="C461" s="405"/>
      <c r="D461" s="405"/>
      <c r="E461" s="406"/>
      <c r="F461" s="417"/>
      <c r="G461" s="464"/>
      <c r="H461" s="405"/>
      <c r="I461" s="464"/>
      <c r="J461" s="406"/>
      <c r="K461" s="406"/>
      <c r="L461" s="406"/>
      <c r="M461" s="291">
        <v>453</v>
      </c>
    </row>
    <row r="462" spans="1:13" x14ac:dyDescent="0.2">
      <c r="A462" s="391">
        <v>442</v>
      </c>
      <c r="B462" s="393" t="s">
        <v>320</v>
      </c>
      <c r="C462" s="393" t="s">
        <v>321</v>
      </c>
      <c r="D462" s="393" t="s">
        <v>3029</v>
      </c>
      <c r="E462" s="393" t="s">
        <v>2584</v>
      </c>
      <c r="F462" s="393" t="s">
        <v>2447</v>
      </c>
      <c r="G462" s="461">
        <v>12</v>
      </c>
      <c r="H462" s="393" t="s">
        <v>2447</v>
      </c>
      <c r="I462" s="461">
        <v>12</v>
      </c>
      <c r="J462" s="393" t="s">
        <v>2219</v>
      </c>
      <c r="K462" s="393" t="s">
        <v>2097</v>
      </c>
      <c r="L462" s="393" t="s">
        <v>2209</v>
      </c>
      <c r="M462" s="291">
        <v>454</v>
      </c>
    </row>
    <row r="463" spans="1:13" x14ac:dyDescent="0.2">
      <c r="A463" s="391">
        <v>443</v>
      </c>
      <c r="B463" s="394" t="s">
        <v>284</v>
      </c>
      <c r="C463" s="394" t="s">
        <v>285</v>
      </c>
      <c r="D463" s="394" t="s">
        <v>3030</v>
      </c>
      <c r="E463" s="394" t="s">
        <v>2586</v>
      </c>
      <c r="F463" s="394" t="s">
        <v>2448</v>
      </c>
      <c r="G463" s="462">
        <v>9</v>
      </c>
      <c r="H463" s="394" t="s">
        <v>2448</v>
      </c>
      <c r="I463" s="462">
        <v>9</v>
      </c>
      <c r="J463" s="394" t="s">
        <v>2219</v>
      </c>
      <c r="K463" s="394" t="s">
        <v>2097</v>
      </c>
      <c r="L463" s="394" t="s">
        <v>2100</v>
      </c>
      <c r="M463" s="291">
        <v>455</v>
      </c>
    </row>
    <row r="464" spans="1:13" x14ac:dyDescent="0.2">
      <c r="A464" s="391">
        <v>444</v>
      </c>
      <c r="B464" s="394"/>
      <c r="C464" s="394"/>
      <c r="D464" s="394"/>
      <c r="E464" s="394"/>
      <c r="F464" s="394" t="s">
        <v>2503</v>
      </c>
      <c r="G464" s="462"/>
      <c r="H464" s="394" t="s">
        <v>2503</v>
      </c>
      <c r="I464" s="462"/>
      <c r="J464" s="394"/>
      <c r="K464" s="394"/>
      <c r="L464" s="394"/>
      <c r="M464" s="291">
        <v>456</v>
      </c>
    </row>
    <row r="465" spans="1:13" x14ac:dyDescent="0.2">
      <c r="A465" s="391">
        <v>445</v>
      </c>
      <c r="B465" s="395" t="s">
        <v>947</v>
      </c>
      <c r="C465" s="395" t="s">
        <v>603</v>
      </c>
      <c r="D465" s="395" t="s">
        <v>3033</v>
      </c>
      <c r="E465" s="395" t="s">
        <v>2597</v>
      </c>
      <c r="F465" s="395" t="s">
        <v>1632</v>
      </c>
      <c r="G465" s="391">
        <v>5</v>
      </c>
      <c r="H465" s="395" t="s">
        <v>22</v>
      </c>
      <c r="I465" s="391">
        <v>5</v>
      </c>
      <c r="J465" s="395" t="s">
        <v>2219</v>
      </c>
      <c r="K465" s="395" t="s">
        <v>2097</v>
      </c>
      <c r="L465" s="395" t="s">
        <v>2099</v>
      </c>
      <c r="M465" s="291">
        <v>457</v>
      </c>
    </row>
    <row r="466" spans="1:13" x14ac:dyDescent="0.2">
      <c r="A466" s="391">
        <v>446</v>
      </c>
      <c r="B466" s="395" t="s">
        <v>945</v>
      </c>
      <c r="C466" s="395" t="s">
        <v>608</v>
      </c>
      <c r="D466" s="395" t="s">
        <v>3034</v>
      </c>
      <c r="E466" s="395" t="s">
        <v>2589</v>
      </c>
      <c r="F466" s="395" t="s">
        <v>1632</v>
      </c>
      <c r="G466" s="391">
        <v>5</v>
      </c>
      <c r="H466" s="395" t="s">
        <v>19</v>
      </c>
      <c r="I466" s="391">
        <v>5</v>
      </c>
      <c r="J466" s="395" t="s">
        <v>2219</v>
      </c>
      <c r="K466" s="395" t="s">
        <v>2097</v>
      </c>
      <c r="L466" s="395" t="s">
        <v>2099</v>
      </c>
      <c r="M466" s="291">
        <v>458</v>
      </c>
    </row>
    <row r="467" spans="1:13" x14ac:dyDescent="0.2">
      <c r="A467" s="391">
        <v>447</v>
      </c>
      <c r="B467" s="395" t="s">
        <v>2456</v>
      </c>
      <c r="C467" s="395" t="s">
        <v>1219</v>
      </c>
      <c r="D467" s="395" t="s">
        <v>3040</v>
      </c>
      <c r="E467" s="395" t="s">
        <v>2589</v>
      </c>
      <c r="F467" s="395" t="s">
        <v>1632</v>
      </c>
      <c r="G467" s="391">
        <v>5</v>
      </c>
      <c r="H467" s="395" t="s">
        <v>175</v>
      </c>
      <c r="I467" s="391">
        <v>5</v>
      </c>
      <c r="J467" s="395" t="s">
        <v>2219</v>
      </c>
      <c r="K467" s="395" t="s">
        <v>2097</v>
      </c>
      <c r="L467" s="395" t="s">
        <v>2098</v>
      </c>
      <c r="M467" s="291">
        <v>459</v>
      </c>
    </row>
    <row r="468" spans="1:13" x14ac:dyDescent="0.2">
      <c r="A468" s="391">
        <v>448</v>
      </c>
      <c r="B468" s="395" t="s">
        <v>2450</v>
      </c>
      <c r="C468" s="395" t="s">
        <v>2451</v>
      </c>
      <c r="D468" s="395" t="s">
        <v>3031</v>
      </c>
      <c r="E468" s="395" t="s">
        <v>2629</v>
      </c>
      <c r="F468" s="395" t="s">
        <v>1632</v>
      </c>
      <c r="G468" s="391">
        <v>5</v>
      </c>
      <c r="H468" s="395" t="s">
        <v>3</v>
      </c>
      <c r="I468" s="391">
        <v>5</v>
      </c>
      <c r="J468" s="395" t="s">
        <v>2219</v>
      </c>
      <c r="K468" s="395" t="s">
        <v>2097</v>
      </c>
      <c r="L468" s="395" t="s">
        <v>2100</v>
      </c>
      <c r="M468" s="291">
        <v>460</v>
      </c>
    </row>
    <row r="469" spans="1:13" x14ac:dyDescent="0.2">
      <c r="A469" s="391">
        <v>449</v>
      </c>
      <c r="B469" s="394" t="s">
        <v>270</v>
      </c>
      <c r="C469" s="394" t="s">
        <v>271</v>
      </c>
      <c r="D469" s="394" t="s">
        <v>3035</v>
      </c>
      <c r="E469" s="394" t="s">
        <v>2586</v>
      </c>
      <c r="F469" s="394" t="s">
        <v>2452</v>
      </c>
      <c r="G469" s="462">
        <v>9</v>
      </c>
      <c r="H469" s="394" t="s">
        <v>2452</v>
      </c>
      <c r="I469" s="462">
        <v>9</v>
      </c>
      <c r="J469" s="394" t="s">
        <v>2219</v>
      </c>
      <c r="K469" s="394" t="s">
        <v>2097</v>
      </c>
      <c r="L469" s="394" t="s">
        <v>2098</v>
      </c>
      <c r="M469" s="291">
        <v>461</v>
      </c>
    </row>
    <row r="470" spans="1:13" x14ac:dyDescent="0.2">
      <c r="A470" s="391">
        <v>450</v>
      </c>
      <c r="B470" s="395" t="s">
        <v>2453</v>
      </c>
      <c r="C470" s="395" t="s">
        <v>460</v>
      </c>
      <c r="D470" s="395" t="s">
        <v>3036</v>
      </c>
      <c r="E470" s="395" t="s">
        <v>2586</v>
      </c>
      <c r="F470" s="395" t="s">
        <v>1585</v>
      </c>
      <c r="G470" s="391">
        <v>6</v>
      </c>
      <c r="H470" s="395" t="s">
        <v>2</v>
      </c>
      <c r="I470" s="391">
        <v>6</v>
      </c>
      <c r="J470" s="395" t="s">
        <v>2219</v>
      </c>
      <c r="K470" s="395" t="s">
        <v>2097</v>
      </c>
      <c r="L470" s="395" t="s">
        <v>2098</v>
      </c>
      <c r="M470" s="291">
        <v>462</v>
      </c>
    </row>
    <row r="471" spans="1:13" x14ac:dyDescent="0.2">
      <c r="A471" s="391">
        <v>451</v>
      </c>
      <c r="B471" s="395" t="s">
        <v>2449</v>
      </c>
      <c r="C471" s="395" t="s">
        <v>501</v>
      </c>
      <c r="D471" s="395" t="s">
        <v>3032</v>
      </c>
      <c r="E471" s="395" t="s">
        <v>2586</v>
      </c>
      <c r="F471" s="395" t="s">
        <v>1585</v>
      </c>
      <c r="G471" s="391">
        <v>6</v>
      </c>
      <c r="H471" s="395" t="s">
        <v>2</v>
      </c>
      <c r="I471" s="391">
        <v>6</v>
      </c>
      <c r="J471" s="395" t="s">
        <v>2219</v>
      </c>
      <c r="K471" s="395" t="s">
        <v>2097</v>
      </c>
      <c r="L471" s="395" t="s">
        <v>2100</v>
      </c>
      <c r="M471" s="291">
        <v>463</v>
      </c>
    </row>
    <row r="472" spans="1:13" x14ac:dyDescent="0.2">
      <c r="A472" s="391">
        <v>452</v>
      </c>
      <c r="B472" s="395" t="s">
        <v>2454</v>
      </c>
      <c r="C472" s="395" t="s">
        <v>465</v>
      </c>
      <c r="D472" s="395" t="s">
        <v>3037</v>
      </c>
      <c r="E472" s="395" t="s">
        <v>2597</v>
      </c>
      <c r="F472" s="395" t="s">
        <v>1616</v>
      </c>
      <c r="G472" s="391">
        <v>5</v>
      </c>
      <c r="H472" s="395" t="s">
        <v>839</v>
      </c>
      <c r="I472" s="391">
        <v>5</v>
      </c>
      <c r="J472" s="395" t="s">
        <v>2219</v>
      </c>
      <c r="K472" s="395" t="s">
        <v>2097</v>
      </c>
      <c r="L472" s="395" t="s">
        <v>2098</v>
      </c>
      <c r="M472" s="291">
        <v>464</v>
      </c>
    </row>
    <row r="473" spans="1:13" x14ac:dyDescent="0.2">
      <c r="A473" s="391">
        <v>453</v>
      </c>
      <c r="B473" s="395" t="s">
        <v>1173</v>
      </c>
      <c r="C473" s="395" t="s">
        <v>788</v>
      </c>
      <c r="D473" s="395" t="s">
        <v>3039</v>
      </c>
      <c r="E473" s="395" t="s">
        <v>2597</v>
      </c>
      <c r="F473" s="395" t="s">
        <v>0</v>
      </c>
      <c r="G473" s="391">
        <v>5</v>
      </c>
      <c r="H473" s="395" t="s">
        <v>0</v>
      </c>
      <c r="I473" s="391">
        <v>5</v>
      </c>
      <c r="J473" s="395" t="s">
        <v>2219</v>
      </c>
      <c r="K473" s="395" t="s">
        <v>2097</v>
      </c>
      <c r="L473" s="395" t="s">
        <v>2098</v>
      </c>
      <c r="M473" s="291">
        <v>465</v>
      </c>
    </row>
    <row r="474" spans="1:13" x14ac:dyDescent="0.2">
      <c r="A474" s="391">
        <v>454</v>
      </c>
      <c r="B474" s="395" t="s">
        <v>1174</v>
      </c>
      <c r="C474" s="395" t="s">
        <v>463</v>
      </c>
      <c r="D474" s="395" t="s">
        <v>3041</v>
      </c>
      <c r="E474" s="395" t="s">
        <v>2589</v>
      </c>
      <c r="F474" s="395" t="s">
        <v>0</v>
      </c>
      <c r="G474" s="391">
        <v>5</v>
      </c>
      <c r="H474" s="395" t="s">
        <v>0</v>
      </c>
      <c r="I474" s="391">
        <v>5</v>
      </c>
      <c r="J474" s="395" t="s">
        <v>2219</v>
      </c>
      <c r="K474" s="395" t="s">
        <v>2097</v>
      </c>
      <c r="L474" s="395" t="s">
        <v>2098</v>
      </c>
      <c r="M474" s="291">
        <v>466</v>
      </c>
    </row>
    <row r="475" spans="1:13" x14ac:dyDescent="0.2">
      <c r="A475" s="391">
        <v>455</v>
      </c>
      <c r="B475" s="395" t="s">
        <v>954</v>
      </c>
      <c r="C475" s="395" t="s">
        <v>591</v>
      </c>
      <c r="D475" s="395" t="s">
        <v>3043</v>
      </c>
      <c r="E475" s="395" t="s">
        <v>2591</v>
      </c>
      <c r="F475" s="395" t="s">
        <v>0</v>
      </c>
      <c r="G475" s="391">
        <v>5</v>
      </c>
      <c r="H475" s="395" t="s">
        <v>24</v>
      </c>
      <c r="I475" s="391">
        <v>5</v>
      </c>
      <c r="J475" s="395" t="s">
        <v>2219</v>
      </c>
      <c r="K475" s="395" t="s">
        <v>2097</v>
      </c>
      <c r="L475" s="395" t="s">
        <v>2098</v>
      </c>
      <c r="M475" s="291">
        <v>467</v>
      </c>
    </row>
    <row r="476" spans="1:13" x14ac:dyDescent="0.2">
      <c r="A476" s="391">
        <v>456</v>
      </c>
      <c r="B476" s="395" t="s">
        <v>2455</v>
      </c>
      <c r="C476" s="395" t="s">
        <v>464</v>
      </c>
      <c r="D476" s="395" t="s">
        <v>3038</v>
      </c>
      <c r="E476" s="395" t="s">
        <v>2597</v>
      </c>
      <c r="F476" s="395" t="s">
        <v>15</v>
      </c>
      <c r="G476" s="391">
        <v>3</v>
      </c>
      <c r="H476" s="395" t="s">
        <v>15</v>
      </c>
      <c r="I476" s="391">
        <v>3</v>
      </c>
      <c r="J476" s="395" t="s">
        <v>2219</v>
      </c>
      <c r="K476" s="395" t="s">
        <v>2097</v>
      </c>
      <c r="L476" s="395" t="s">
        <v>2098</v>
      </c>
      <c r="M476" s="291">
        <v>468</v>
      </c>
    </row>
    <row r="477" spans="1:13" x14ac:dyDescent="0.2">
      <c r="A477" s="391">
        <v>457</v>
      </c>
      <c r="B477" s="395" t="s">
        <v>883</v>
      </c>
      <c r="C477" s="395" t="s">
        <v>763</v>
      </c>
      <c r="D477" s="395" t="s">
        <v>3042</v>
      </c>
      <c r="E477" s="395" t="s">
        <v>2623</v>
      </c>
      <c r="F477" s="395" t="s">
        <v>1586</v>
      </c>
      <c r="G477" s="391">
        <v>3</v>
      </c>
      <c r="H477" s="395" t="s">
        <v>14</v>
      </c>
      <c r="I477" s="391">
        <v>3</v>
      </c>
      <c r="J477" s="395" t="s">
        <v>2219</v>
      </c>
      <c r="K477" s="395" t="s">
        <v>2097</v>
      </c>
      <c r="L477" s="395" t="s">
        <v>2098</v>
      </c>
      <c r="M477" s="291">
        <v>469</v>
      </c>
    </row>
    <row r="478" spans="1:13" x14ac:dyDescent="0.2">
      <c r="A478" s="396"/>
      <c r="B478" s="417" t="s">
        <v>2035</v>
      </c>
      <c r="C478" s="405"/>
      <c r="D478" s="405"/>
      <c r="E478" s="406"/>
      <c r="F478" s="417"/>
      <c r="G478" s="464"/>
      <c r="H478" s="405"/>
      <c r="I478" s="464"/>
      <c r="J478" s="406"/>
      <c r="K478" s="406"/>
      <c r="L478" s="406"/>
      <c r="M478" s="291">
        <v>470</v>
      </c>
    </row>
    <row r="479" spans="1:13" x14ac:dyDescent="0.2">
      <c r="A479" s="391">
        <v>458</v>
      </c>
      <c r="B479" s="395" t="s">
        <v>1187</v>
      </c>
      <c r="C479" s="395" t="s">
        <v>631</v>
      </c>
      <c r="D479" s="395" t="s">
        <v>3044</v>
      </c>
      <c r="E479" s="395" t="s">
        <v>2610</v>
      </c>
      <c r="F479" s="395" t="s">
        <v>403</v>
      </c>
      <c r="G479" s="391">
        <v>11</v>
      </c>
      <c r="H479" s="395" t="s">
        <v>403</v>
      </c>
      <c r="I479" s="391">
        <v>11</v>
      </c>
      <c r="J479" s="395" t="s">
        <v>2035</v>
      </c>
      <c r="K479" s="395" t="s">
        <v>2209</v>
      </c>
      <c r="L479" s="395" t="s">
        <v>2209</v>
      </c>
      <c r="M479" s="291">
        <v>471</v>
      </c>
    </row>
    <row r="480" spans="1:13" x14ac:dyDescent="0.2">
      <c r="A480" s="391">
        <v>459</v>
      </c>
      <c r="B480" s="395" t="s">
        <v>1185</v>
      </c>
      <c r="C480" s="395" t="s">
        <v>632</v>
      </c>
      <c r="D480" s="395" t="s">
        <v>3045</v>
      </c>
      <c r="E480" s="395" t="s">
        <v>2586</v>
      </c>
      <c r="F480" s="395" t="s">
        <v>403</v>
      </c>
      <c r="G480" s="391">
        <v>11</v>
      </c>
      <c r="H480" s="395" t="s">
        <v>403</v>
      </c>
      <c r="I480" s="391">
        <v>11</v>
      </c>
      <c r="J480" s="395" t="s">
        <v>2035</v>
      </c>
      <c r="K480" s="395" t="s">
        <v>2209</v>
      </c>
      <c r="L480" s="395" t="s">
        <v>2209</v>
      </c>
      <c r="M480" s="291">
        <v>472</v>
      </c>
    </row>
    <row r="481" spans="1:13" x14ac:dyDescent="0.2">
      <c r="A481" s="391">
        <v>460</v>
      </c>
      <c r="B481" s="395" t="s">
        <v>1193</v>
      </c>
      <c r="C481" s="395" t="s">
        <v>789</v>
      </c>
      <c r="D481" s="395" t="s">
        <v>3046</v>
      </c>
      <c r="E481" s="395" t="s">
        <v>2591</v>
      </c>
      <c r="F481" s="395" t="s">
        <v>404</v>
      </c>
      <c r="G481" s="391">
        <v>9</v>
      </c>
      <c r="H481" s="395" t="s">
        <v>404</v>
      </c>
      <c r="I481" s="391">
        <v>9</v>
      </c>
      <c r="J481" s="395" t="s">
        <v>2035</v>
      </c>
      <c r="K481" s="395" t="s">
        <v>2209</v>
      </c>
      <c r="L481" s="395" t="s">
        <v>2209</v>
      </c>
      <c r="M481" s="291">
        <v>473</v>
      </c>
    </row>
    <row r="482" spans="1:13" x14ac:dyDescent="0.2">
      <c r="A482" s="391">
        <v>461</v>
      </c>
      <c r="B482" s="395" t="s">
        <v>1194</v>
      </c>
      <c r="C482" s="395" t="s">
        <v>635</v>
      </c>
      <c r="D482" s="395" t="s">
        <v>3047</v>
      </c>
      <c r="E482" s="395" t="s">
        <v>2591</v>
      </c>
      <c r="F482" s="395" t="s">
        <v>404</v>
      </c>
      <c r="G482" s="391">
        <v>9</v>
      </c>
      <c r="H482" s="395" t="s">
        <v>404</v>
      </c>
      <c r="I482" s="391">
        <v>9</v>
      </c>
      <c r="J482" s="395" t="s">
        <v>2035</v>
      </c>
      <c r="K482" s="395" t="s">
        <v>2209</v>
      </c>
      <c r="L482" s="395" t="s">
        <v>2209</v>
      </c>
      <c r="M482" s="291">
        <v>474</v>
      </c>
    </row>
    <row r="483" spans="1:13" x14ac:dyDescent="0.2">
      <c r="A483" s="391">
        <v>462</v>
      </c>
      <c r="B483" s="395" t="s">
        <v>2457</v>
      </c>
      <c r="C483" s="395" t="s">
        <v>634</v>
      </c>
      <c r="D483" s="395" t="s">
        <v>3048</v>
      </c>
      <c r="E483" s="395" t="s">
        <v>2586</v>
      </c>
      <c r="F483" s="395" t="s">
        <v>404</v>
      </c>
      <c r="G483" s="391">
        <v>9</v>
      </c>
      <c r="H483" s="395" t="s">
        <v>404</v>
      </c>
      <c r="I483" s="391">
        <v>9</v>
      </c>
      <c r="J483" s="395" t="s">
        <v>2035</v>
      </c>
      <c r="K483" s="395" t="s">
        <v>2209</v>
      </c>
      <c r="L483" s="395" t="s">
        <v>2209</v>
      </c>
      <c r="M483" s="291">
        <v>475</v>
      </c>
    </row>
    <row r="484" spans="1:13" x14ac:dyDescent="0.2">
      <c r="A484" s="391">
        <v>463</v>
      </c>
      <c r="B484" s="395" t="s">
        <v>1197</v>
      </c>
      <c r="C484" s="395" t="s">
        <v>636</v>
      </c>
      <c r="D484" s="395" t="s">
        <v>3049</v>
      </c>
      <c r="E484" s="395" t="s">
        <v>2591</v>
      </c>
      <c r="F484" s="395" t="s">
        <v>404</v>
      </c>
      <c r="G484" s="391">
        <v>9</v>
      </c>
      <c r="H484" s="395" t="s">
        <v>404</v>
      </c>
      <c r="I484" s="391">
        <v>9</v>
      </c>
      <c r="J484" s="395" t="s">
        <v>2035</v>
      </c>
      <c r="K484" s="395" t="s">
        <v>2209</v>
      </c>
      <c r="L484" s="395" t="s">
        <v>2209</v>
      </c>
      <c r="M484" s="291">
        <v>476</v>
      </c>
    </row>
    <row r="485" spans="1:13" x14ac:dyDescent="0.2">
      <c r="A485" s="391">
        <v>464</v>
      </c>
      <c r="B485" s="395" t="s">
        <v>1195</v>
      </c>
      <c r="C485" s="395" t="s">
        <v>639</v>
      </c>
      <c r="D485" s="395" t="s">
        <v>3050</v>
      </c>
      <c r="E485" s="395" t="s">
        <v>2591</v>
      </c>
      <c r="F485" s="395" t="s">
        <v>404</v>
      </c>
      <c r="G485" s="391">
        <v>9</v>
      </c>
      <c r="H485" s="395" t="s">
        <v>404</v>
      </c>
      <c r="I485" s="391">
        <v>8</v>
      </c>
      <c r="J485" s="395" t="s">
        <v>2035</v>
      </c>
      <c r="K485" s="395" t="s">
        <v>2209</v>
      </c>
      <c r="L485" s="395" t="s">
        <v>2209</v>
      </c>
      <c r="M485" s="291">
        <v>477</v>
      </c>
    </row>
    <row r="486" spans="1:13" x14ac:dyDescent="0.2">
      <c r="A486" s="391">
        <v>465</v>
      </c>
      <c r="B486" s="395" t="s">
        <v>2458</v>
      </c>
      <c r="C486" s="395" t="s">
        <v>640</v>
      </c>
      <c r="D486" s="395" t="s">
        <v>3051</v>
      </c>
      <c r="E486" s="395" t="s">
        <v>2591</v>
      </c>
      <c r="F486" s="395" t="s">
        <v>404</v>
      </c>
      <c r="G486" s="391">
        <v>9</v>
      </c>
      <c r="H486" s="395" t="s">
        <v>404</v>
      </c>
      <c r="I486" s="391">
        <v>9</v>
      </c>
      <c r="J486" s="395" t="s">
        <v>2035</v>
      </c>
      <c r="K486" s="395" t="s">
        <v>2209</v>
      </c>
      <c r="L486" s="395" t="s">
        <v>2209</v>
      </c>
      <c r="M486" s="291">
        <v>478</v>
      </c>
    </row>
    <row r="487" spans="1:13" x14ac:dyDescent="0.2">
      <c r="A487" s="391">
        <v>466</v>
      </c>
      <c r="B487" s="395" t="s">
        <v>1198</v>
      </c>
      <c r="C487" s="395" t="s">
        <v>641</v>
      </c>
      <c r="D487" s="395" t="s">
        <v>3052</v>
      </c>
      <c r="E487" s="395" t="s">
        <v>2594</v>
      </c>
      <c r="F487" s="395" t="s">
        <v>405</v>
      </c>
      <c r="G487" s="391">
        <v>8</v>
      </c>
      <c r="H487" s="395" t="s">
        <v>405</v>
      </c>
      <c r="I487" s="391">
        <v>8</v>
      </c>
      <c r="J487" s="395" t="s">
        <v>2035</v>
      </c>
      <c r="K487" s="395" t="s">
        <v>2209</v>
      </c>
      <c r="L487" s="395" t="s">
        <v>2209</v>
      </c>
      <c r="M487" s="291">
        <v>479</v>
      </c>
    </row>
    <row r="488" spans="1:13" x14ac:dyDescent="0.2">
      <c r="A488" s="391">
        <v>467</v>
      </c>
      <c r="B488" s="395" t="s">
        <v>1200</v>
      </c>
      <c r="C488" s="395" t="s">
        <v>638</v>
      </c>
      <c r="D488" s="395" t="s">
        <v>3053</v>
      </c>
      <c r="E488" s="395" t="s">
        <v>2594</v>
      </c>
      <c r="F488" s="395" t="s">
        <v>405</v>
      </c>
      <c r="G488" s="391">
        <v>8</v>
      </c>
      <c r="H488" s="395" t="s">
        <v>405</v>
      </c>
      <c r="I488" s="391">
        <v>8</v>
      </c>
      <c r="J488" s="395" t="s">
        <v>2035</v>
      </c>
      <c r="K488" s="395" t="s">
        <v>2209</v>
      </c>
      <c r="L488" s="395" t="s">
        <v>2209</v>
      </c>
      <c r="M488" s="291">
        <v>480</v>
      </c>
    </row>
    <row r="489" spans="1:13" x14ac:dyDescent="0.2">
      <c r="A489" s="391">
        <v>468</v>
      </c>
      <c r="B489" s="395" t="s">
        <v>2459</v>
      </c>
      <c r="C489" s="395" t="s">
        <v>642</v>
      </c>
      <c r="D489" s="395" t="s">
        <v>3054</v>
      </c>
      <c r="E489" s="395" t="s">
        <v>2594</v>
      </c>
      <c r="F489" s="395" t="s">
        <v>405</v>
      </c>
      <c r="G489" s="391">
        <v>8</v>
      </c>
      <c r="H489" s="395" t="s">
        <v>405</v>
      </c>
      <c r="I489" s="391">
        <v>8</v>
      </c>
      <c r="J489" s="395" t="s">
        <v>2035</v>
      </c>
      <c r="K489" s="395" t="s">
        <v>2209</v>
      </c>
      <c r="L489" s="395" t="s">
        <v>2209</v>
      </c>
      <c r="M489" s="291">
        <v>481</v>
      </c>
    </row>
    <row r="490" spans="1:13" x14ac:dyDescent="0.2">
      <c r="A490" s="391">
        <v>469</v>
      </c>
      <c r="B490" s="395" t="s">
        <v>1188</v>
      </c>
      <c r="C490" s="395" t="s">
        <v>646</v>
      </c>
      <c r="D490" s="395" t="s">
        <v>3055</v>
      </c>
      <c r="E490" s="395" t="s">
        <v>2586</v>
      </c>
      <c r="F490" s="395" t="s">
        <v>406</v>
      </c>
      <c r="G490" s="391">
        <v>8</v>
      </c>
      <c r="H490" s="395" t="s">
        <v>406</v>
      </c>
      <c r="I490" s="391">
        <v>8</v>
      </c>
      <c r="J490" s="395" t="s">
        <v>2035</v>
      </c>
      <c r="K490" s="395" t="s">
        <v>2209</v>
      </c>
      <c r="L490" s="395" t="s">
        <v>2209</v>
      </c>
      <c r="M490" s="291">
        <v>482</v>
      </c>
    </row>
    <row r="491" spans="1:13" x14ac:dyDescent="0.2">
      <c r="A491" s="391">
        <v>470</v>
      </c>
      <c r="B491" s="395" t="s">
        <v>1189</v>
      </c>
      <c r="C491" s="395" t="s">
        <v>645</v>
      </c>
      <c r="D491" s="395" t="s">
        <v>3056</v>
      </c>
      <c r="E491" s="395" t="s">
        <v>2586</v>
      </c>
      <c r="F491" s="395" t="s">
        <v>406</v>
      </c>
      <c r="G491" s="391">
        <v>8</v>
      </c>
      <c r="H491" s="395" t="s">
        <v>406</v>
      </c>
      <c r="I491" s="391">
        <v>8</v>
      </c>
      <c r="J491" s="395" t="s">
        <v>2035</v>
      </c>
      <c r="K491" s="395" t="s">
        <v>2209</v>
      </c>
      <c r="L491" s="395" t="s">
        <v>2209</v>
      </c>
      <c r="M491" s="291">
        <v>483</v>
      </c>
    </row>
    <row r="492" spans="1:13" x14ac:dyDescent="0.2">
      <c r="A492" s="391">
        <v>471</v>
      </c>
      <c r="B492" s="395" t="s">
        <v>1192</v>
      </c>
      <c r="C492" s="395" t="s">
        <v>649</v>
      </c>
      <c r="D492" s="395" t="s">
        <v>3057</v>
      </c>
      <c r="E492" s="395" t="s">
        <v>2586</v>
      </c>
      <c r="F492" s="395" t="s">
        <v>406</v>
      </c>
      <c r="G492" s="391">
        <v>8</v>
      </c>
      <c r="H492" s="395" t="s">
        <v>406</v>
      </c>
      <c r="I492" s="391">
        <v>8</v>
      </c>
      <c r="J492" s="395" t="s">
        <v>2035</v>
      </c>
      <c r="K492" s="395" t="s">
        <v>2209</v>
      </c>
      <c r="L492" s="395" t="s">
        <v>2209</v>
      </c>
      <c r="M492" s="291">
        <v>484</v>
      </c>
    </row>
    <row r="493" spans="1:13" x14ac:dyDescent="0.2">
      <c r="A493" s="391">
        <v>472</v>
      </c>
      <c r="B493" s="395" t="s">
        <v>1199</v>
      </c>
      <c r="C493" s="395" t="s">
        <v>647</v>
      </c>
      <c r="D493" s="395" t="s">
        <v>3058</v>
      </c>
      <c r="E493" s="395" t="s">
        <v>2591</v>
      </c>
      <c r="F493" s="395" t="s">
        <v>406</v>
      </c>
      <c r="G493" s="391">
        <v>8</v>
      </c>
      <c r="H493" s="395" t="s">
        <v>406</v>
      </c>
      <c r="I493" s="391">
        <v>8</v>
      </c>
      <c r="J493" s="395" t="s">
        <v>2035</v>
      </c>
      <c r="K493" s="395" t="s">
        <v>2209</v>
      </c>
      <c r="L493" s="395" t="s">
        <v>2209</v>
      </c>
      <c r="M493" s="291">
        <v>485</v>
      </c>
    </row>
    <row r="494" spans="1:13" x14ac:dyDescent="0.2">
      <c r="A494" s="391">
        <v>473</v>
      </c>
      <c r="B494" s="395" t="s">
        <v>1196</v>
      </c>
      <c r="C494" s="395" t="s">
        <v>650</v>
      </c>
      <c r="D494" s="395" t="s">
        <v>3059</v>
      </c>
      <c r="E494" s="395" t="s">
        <v>2597</v>
      </c>
      <c r="F494" s="395" t="s">
        <v>406</v>
      </c>
      <c r="G494" s="391">
        <v>8</v>
      </c>
      <c r="H494" s="395" t="s">
        <v>406</v>
      </c>
      <c r="I494" s="391">
        <v>7</v>
      </c>
      <c r="J494" s="395" t="s">
        <v>2035</v>
      </c>
      <c r="K494" s="395" t="s">
        <v>2209</v>
      </c>
      <c r="L494" s="395" t="s">
        <v>2209</v>
      </c>
      <c r="M494" s="291">
        <v>486</v>
      </c>
    </row>
    <row r="495" spans="1:13" x14ac:dyDescent="0.2">
      <c r="A495" s="391">
        <v>474</v>
      </c>
      <c r="B495" s="394" t="s">
        <v>2460</v>
      </c>
      <c r="C495" s="394" t="s">
        <v>470</v>
      </c>
      <c r="D495" s="394" t="s">
        <v>3060</v>
      </c>
      <c r="E495" s="394" t="s">
        <v>2586</v>
      </c>
      <c r="F495" s="394" t="s">
        <v>2461</v>
      </c>
      <c r="G495" s="462">
        <v>9</v>
      </c>
      <c r="H495" s="394" t="s">
        <v>2461</v>
      </c>
      <c r="I495" s="462">
        <v>9</v>
      </c>
      <c r="J495" s="394" t="s">
        <v>2035</v>
      </c>
      <c r="K495" s="394" t="s">
        <v>2209</v>
      </c>
      <c r="L495" s="394" t="s">
        <v>2094</v>
      </c>
      <c r="M495" s="291">
        <v>487</v>
      </c>
    </row>
    <row r="496" spans="1:13" x14ac:dyDescent="0.2">
      <c r="A496" s="391">
        <v>475</v>
      </c>
      <c r="B496" s="395" t="s">
        <v>1222</v>
      </c>
      <c r="C496" s="395" t="s">
        <v>1223</v>
      </c>
      <c r="D496" s="395" t="s">
        <v>3066</v>
      </c>
      <c r="E496" s="395" t="s">
        <v>2594</v>
      </c>
      <c r="F496" s="395" t="s">
        <v>1691</v>
      </c>
      <c r="G496" s="391">
        <v>6</v>
      </c>
      <c r="H496" s="395" t="s">
        <v>34</v>
      </c>
      <c r="I496" s="391">
        <v>6</v>
      </c>
      <c r="J496" s="395" t="s">
        <v>2035</v>
      </c>
      <c r="K496" s="395" t="s">
        <v>2209</v>
      </c>
      <c r="L496" s="395" t="s">
        <v>2094</v>
      </c>
      <c r="M496" s="291">
        <v>488</v>
      </c>
    </row>
    <row r="497" spans="1:13" x14ac:dyDescent="0.2">
      <c r="A497" s="391">
        <v>476</v>
      </c>
      <c r="B497" s="395" t="s">
        <v>2464</v>
      </c>
      <c r="C497" s="395" t="s">
        <v>2465</v>
      </c>
      <c r="D497" s="395" t="s">
        <v>3067</v>
      </c>
      <c r="E497" s="395" t="s">
        <v>2594</v>
      </c>
      <c r="F497" s="395" t="s">
        <v>1691</v>
      </c>
      <c r="G497" s="391">
        <v>6</v>
      </c>
      <c r="H497" s="395" t="s">
        <v>34</v>
      </c>
      <c r="I497" s="391">
        <v>6</v>
      </c>
      <c r="J497" s="395" t="s">
        <v>2035</v>
      </c>
      <c r="K497" s="395" t="s">
        <v>2209</v>
      </c>
      <c r="L497" s="395" t="s">
        <v>2094</v>
      </c>
      <c r="M497" s="291">
        <v>489</v>
      </c>
    </row>
    <row r="498" spans="1:13" x14ac:dyDescent="0.2">
      <c r="A498" s="391">
        <v>477</v>
      </c>
      <c r="B498" s="395" t="s">
        <v>1181</v>
      </c>
      <c r="C498" s="395" t="s">
        <v>629</v>
      </c>
      <c r="D498" s="395" t="s">
        <v>2615</v>
      </c>
      <c r="E498" s="395" t="s">
        <v>2594</v>
      </c>
      <c r="F498" s="395" t="s">
        <v>36</v>
      </c>
      <c r="G498" s="391">
        <v>6</v>
      </c>
      <c r="H498" s="395" t="s">
        <v>36</v>
      </c>
      <c r="I498" s="391">
        <v>6</v>
      </c>
      <c r="J498" s="395" t="s">
        <v>2208</v>
      </c>
      <c r="K498" s="395" t="s">
        <v>2072</v>
      </c>
      <c r="L498" s="395" t="s">
        <v>2228</v>
      </c>
      <c r="M498" s="291">
        <v>490</v>
      </c>
    </row>
    <row r="499" spans="1:13" x14ac:dyDescent="0.2">
      <c r="A499" s="391">
        <v>478</v>
      </c>
      <c r="B499" s="395" t="s">
        <v>2463</v>
      </c>
      <c r="C499" s="395" t="s">
        <v>628</v>
      </c>
      <c r="D499" s="395" t="s">
        <v>3068</v>
      </c>
      <c r="E499" s="395" t="s">
        <v>2597</v>
      </c>
      <c r="F499" s="395" t="s">
        <v>36</v>
      </c>
      <c r="G499" s="391">
        <v>6</v>
      </c>
      <c r="H499" s="395" t="s">
        <v>36</v>
      </c>
      <c r="I499" s="391">
        <v>6</v>
      </c>
      <c r="J499" s="395" t="s">
        <v>2035</v>
      </c>
      <c r="K499" s="395" t="s">
        <v>2209</v>
      </c>
      <c r="L499" s="395" t="s">
        <v>2094</v>
      </c>
      <c r="M499" s="291">
        <v>491</v>
      </c>
    </row>
    <row r="500" spans="1:13" x14ac:dyDescent="0.2">
      <c r="A500" s="391">
        <v>479</v>
      </c>
      <c r="B500" s="395" t="s">
        <v>2462</v>
      </c>
      <c r="C500" s="395" t="s">
        <v>627</v>
      </c>
      <c r="D500" s="395" t="s">
        <v>3061</v>
      </c>
      <c r="E500" s="395" t="s">
        <v>2591</v>
      </c>
      <c r="F500" s="395" t="s">
        <v>1682</v>
      </c>
      <c r="G500" s="391">
        <v>5</v>
      </c>
      <c r="H500" s="395" t="s">
        <v>32</v>
      </c>
      <c r="I500" s="391">
        <v>5</v>
      </c>
      <c r="J500" s="395" t="s">
        <v>2035</v>
      </c>
      <c r="K500" s="395" t="s">
        <v>2209</v>
      </c>
      <c r="L500" s="395" t="s">
        <v>2094</v>
      </c>
      <c r="M500" s="291">
        <v>492</v>
      </c>
    </row>
    <row r="501" spans="1:13" x14ac:dyDescent="0.2">
      <c r="A501" s="391">
        <v>480</v>
      </c>
      <c r="B501" s="395" t="s">
        <v>1179</v>
      </c>
      <c r="C501" s="395" t="s">
        <v>624</v>
      </c>
      <c r="D501" s="395" t="s">
        <v>3062</v>
      </c>
      <c r="E501" s="395" t="s">
        <v>2629</v>
      </c>
      <c r="F501" s="395" t="s">
        <v>1682</v>
      </c>
      <c r="G501" s="391">
        <v>5</v>
      </c>
      <c r="H501" s="395" t="s">
        <v>32</v>
      </c>
      <c r="I501" s="391">
        <v>5</v>
      </c>
      <c r="J501" s="395" t="s">
        <v>2035</v>
      </c>
      <c r="K501" s="395" t="s">
        <v>2209</v>
      </c>
      <c r="L501" s="395" t="s">
        <v>2094</v>
      </c>
      <c r="M501" s="291">
        <v>493</v>
      </c>
    </row>
    <row r="502" spans="1:13" x14ac:dyDescent="0.2">
      <c r="A502" s="391">
        <v>481</v>
      </c>
      <c r="B502" s="395" t="s">
        <v>1006</v>
      </c>
      <c r="C502" s="395" t="s">
        <v>812</v>
      </c>
      <c r="D502" s="395" t="s">
        <v>3063</v>
      </c>
      <c r="E502" s="395" t="s">
        <v>2589</v>
      </c>
      <c r="F502" s="395" t="s">
        <v>1682</v>
      </c>
      <c r="G502" s="391">
        <v>5</v>
      </c>
      <c r="H502" s="395" t="s">
        <v>32</v>
      </c>
      <c r="I502" s="391">
        <v>5</v>
      </c>
      <c r="J502" s="395" t="s">
        <v>2035</v>
      </c>
      <c r="K502" s="395" t="s">
        <v>2209</v>
      </c>
      <c r="L502" s="395" t="s">
        <v>2094</v>
      </c>
      <c r="M502" s="291">
        <v>494</v>
      </c>
    </row>
    <row r="503" spans="1:13" x14ac:dyDescent="0.2">
      <c r="A503" s="391">
        <v>482</v>
      </c>
      <c r="B503" s="395" t="s">
        <v>1118</v>
      </c>
      <c r="C503" s="395" t="s">
        <v>568</v>
      </c>
      <c r="D503" s="395" t="s">
        <v>3064</v>
      </c>
      <c r="E503" s="395" t="s">
        <v>2594</v>
      </c>
      <c r="F503" s="395" t="s">
        <v>0</v>
      </c>
      <c r="G503" s="391">
        <v>5</v>
      </c>
      <c r="H503" s="395" t="s">
        <v>19</v>
      </c>
      <c r="I503" s="391">
        <v>5</v>
      </c>
      <c r="J503" s="395" t="s">
        <v>2035</v>
      </c>
      <c r="K503" s="395" t="s">
        <v>2209</v>
      </c>
      <c r="L503" s="395" t="s">
        <v>2094</v>
      </c>
      <c r="M503" s="291">
        <v>495</v>
      </c>
    </row>
    <row r="504" spans="1:13" x14ac:dyDescent="0.2">
      <c r="A504" s="391">
        <v>483</v>
      </c>
      <c r="B504" s="395" t="s">
        <v>1177</v>
      </c>
      <c r="C504" s="395" t="s">
        <v>620</v>
      </c>
      <c r="D504" s="395" t="s">
        <v>3065</v>
      </c>
      <c r="E504" s="395" t="s">
        <v>2597</v>
      </c>
      <c r="F504" s="395" t="s">
        <v>0</v>
      </c>
      <c r="G504" s="391">
        <v>5</v>
      </c>
      <c r="H504" s="395" t="s">
        <v>0</v>
      </c>
      <c r="I504" s="391">
        <v>5</v>
      </c>
      <c r="J504" s="395" t="s">
        <v>2035</v>
      </c>
      <c r="K504" s="395" t="s">
        <v>2209</v>
      </c>
      <c r="L504" s="395" t="s">
        <v>2094</v>
      </c>
      <c r="M504" s="291">
        <v>496</v>
      </c>
    </row>
    <row r="505" spans="1:13" x14ac:dyDescent="0.2">
      <c r="A505" s="396"/>
      <c r="B505" s="417" t="s">
        <v>2036</v>
      </c>
      <c r="C505" s="405"/>
      <c r="D505" s="405"/>
      <c r="E505" s="406"/>
      <c r="F505" s="417"/>
      <c r="G505" s="464"/>
      <c r="H505" s="405"/>
      <c r="I505" s="464"/>
      <c r="J505" s="406"/>
      <c r="K505" s="406"/>
      <c r="L505" s="406"/>
      <c r="M505" s="291">
        <v>497</v>
      </c>
    </row>
    <row r="506" spans="1:13" x14ac:dyDescent="0.2">
      <c r="A506" s="391">
        <v>484</v>
      </c>
      <c r="B506" s="394"/>
      <c r="C506" s="394"/>
      <c r="D506" s="394"/>
      <c r="E506" s="394"/>
      <c r="F506" s="394" t="s">
        <v>2467</v>
      </c>
      <c r="G506" s="462"/>
      <c r="H506" s="394" t="s">
        <v>2467</v>
      </c>
      <c r="I506" s="462"/>
      <c r="J506" s="394"/>
      <c r="K506" s="394"/>
      <c r="L506" s="394"/>
      <c r="M506" s="291">
        <v>498</v>
      </c>
    </row>
    <row r="507" spans="1:13" x14ac:dyDescent="0.2">
      <c r="A507" s="391">
        <v>485</v>
      </c>
      <c r="B507" s="395" t="s">
        <v>2470</v>
      </c>
      <c r="C507" s="395" t="s">
        <v>790</v>
      </c>
      <c r="D507" s="395" t="s">
        <v>3071</v>
      </c>
      <c r="E507" s="395" t="s">
        <v>2594</v>
      </c>
      <c r="F507" s="395" t="s">
        <v>1555</v>
      </c>
      <c r="G507" s="391">
        <v>7</v>
      </c>
      <c r="H507" s="395" t="s">
        <v>128</v>
      </c>
      <c r="I507" s="391">
        <v>7</v>
      </c>
      <c r="J507" s="395" t="s">
        <v>2466</v>
      </c>
      <c r="K507" s="395" t="s">
        <v>2209</v>
      </c>
      <c r="L507" s="395" t="s">
        <v>2094</v>
      </c>
      <c r="M507" s="291">
        <v>499</v>
      </c>
    </row>
    <row r="508" spans="1:13" x14ac:dyDescent="0.2">
      <c r="A508" s="391">
        <v>486</v>
      </c>
      <c r="B508" s="395" t="s">
        <v>2468</v>
      </c>
      <c r="C508" s="395" t="s">
        <v>753</v>
      </c>
      <c r="D508" s="395" t="s">
        <v>3083</v>
      </c>
      <c r="E508" s="395" t="s">
        <v>2597</v>
      </c>
      <c r="F508" s="395" t="s">
        <v>1555</v>
      </c>
      <c r="G508" s="391">
        <v>7</v>
      </c>
      <c r="H508" s="395" t="s">
        <v>129</v>
      </c>
      <c r="I508" s="391">
        <v>7</v>
      </c>
      <c r="J508" s="395" t="s">
        <v>2466</v>
      </c>
      <c r="K508" s="395" t="s">
        <v>2209</v>
      </c>
      <c r="L508" s="395" t="s">
        <v>2094</v>
      </c>
      <c r="M508" s="291">
        <v>500</v>
      </c>
    </row>
    <row r="509" spans="1:13" x14ac:dyDescent="0.2">
      <c r="A509" s="391">
        <v>487</v>
      </c>
      <c r="B509" s="395" t="s">
        <v>1213</v>
      </c>
      <c r="C509" s="395" t="s">
        <v>1214</v>
      </c>
      <c r="D509" s="395" t="s">
        <v>3076</v>
      </c>
      <c r="E509" s="395" t="s">
        <v>2594</v>
      </c>
      <c r="F509" s="395" t="s">
        <v>1710</v>
      </c>
      <c r="G509" s="391">
        <v>6</v>
      </c>
      <c r="H509" s="395" t="s">
        <v>35</v>
      </c>
      <c r="I509" s="391">
        <v>6</v>
      </c>
      <c r="J509" s="395" t="s">
        <v>2466</v>
      </c>
      <c r="K509" s="395" t="s">
        <v>2209</v>
      </c>
      <c r="L509" s="395" t="s">
        <v>2094</v>
      </c>
      <c r="M509" s="291">
        <v>501</v>
      </c>
    </row>
    <row r="510" spans="1:13" x14ac:dyDescent="0.2">
      <c r="A510" s="391">
        <v>488</v>
      </c>
      <c r="B510" s="395" t="s">
        <v>1354</v>
      </c>
      <c r="C510" s="395" t="s">
        <v>1215</v>
      </c>
      <c r="D510" s="395" t="s">
        <v>3077</v>
      </c>
      <c r="E510" s="395" t="s">
        <v>2594</v>
      </c>
      <c r="F510" s="395" t="s">
        <v>1710</v>
      </c>
      <c r="G510" s="391">
        <v>6</v>
      </c>
      <c r="H510" s="395" t="s">
        <v>35</v>
      </c>
      <c r="I510" s="391">
        <v>6</v>
      </c>
      <c r="J510" s="395" t="s">
        <v>2466</v>
      </c>
      <c r="K510" s="395" t="s">
        <v>2209</v>
      </c>
      <c r="L510" s="395" t="s">
        <v>2094</v>
      </c>
      <c r="M510" s="291">
        <v>502</v>
      </c>
    </row>
    <row r="511" spans="1:13" x14ac:dyDescent="0.2">
      <c r="A511" s="391">
        <v>489</v>
      </c>
      <c r="B511" s="395" t="s">
        <v>1224</v>
      </c>
      <c r="C511" s="395" t="s">
        <v>1225</v>
      </c>
      <c r="D511" s="395" t="s">
        <v>3078</v>
      </c>
      <c r="E511" s="395" t="s">
        <v>2594</v>
      </c>
      <c r="F511" s="395" t="s">
        <v>1710</v>
      </c>
      <c r="G511" s="391">
        <v>6</v>
      </c>
      <c r="H511" s="395" t="s">
        <v>35</v>
      </c>
      <c r="I511" s="391">
        <v>6</v>
      </c>
      <c r="J511" s="395" t="s">
        <v>2466</v>
      </c>
      <c r="K511" s="395" t="s">
        <v>2209</v>
      </c>
      <c r="L511" s="395" t="s">
        <v>2094</v>
      </c>
      <c r="M511" s="291">
        <v>503</v>
      </c>
    </row>
    <row r="512" spans="1:13" x14ac:dyDescent="0.2">
      <c r="A512" s="391">
        <v>490</v>
      </c>
      <c r="B512" s="395" t="s">
        <v>2471</v>
      </c>
      <c r="C512" s="395" t="s">
        <v>2472</v>
      </c>
      <c r="D512" s="395" t="s">
        <v>3079</v>
      </c>
      <c r="E512" s="395" t="s">
        <v>2594</v>
      </c>
      <c r="F512" s="395" t="s">
        <v>1710</v>
      </c>
      <c r="G512" s="391">
        <v>6</v>
      </c>
      <c r="H512" s="395" t="s">
        <v>35</v>
      </c>
      <c r="I512" s="391">
        <v>6</v>
      </c>
      <c r="J512" s="395" t="s">
        <v>2466</v>
      </c>
      <c r="K512" s="395" t="s">
        <v>2209</v>
      </c>
      <c r="L512" s="395" t="s">
        <v>2094</v>
      </c>
      <c r="M512" s="291">
        <v>504</v>
      </c>
    </row>
    <row r="513" spans="1:13" x14ac:dyDescent="0.2">
      <c r="A513" s="391">
        <v>491</v>
      </c>
      <c r="B513" s="395" t="s">
        <v>2473</v>
      </c>
      <c r="C513" s="395" t="s">
        <v>2474</v>
      </c>
      <c r="D513" s="395" t="s">
        <v>3080</v>
      </c>
      <c r="E513" s="395" t="s">
        <v>2594</v>
      </c>
      <c r="F513" s="395" t="s">
        <v>1710</v>
      </c>
      <c r="G513" s="391">
        <v>6</v>
      </c>
      <c r="H513" s="395" t="s">
        <v>35</v>
      </c>
      <c r="I513" s="391">
        <v>6</v>
      </c>
      <c r="J513" s="395" t="s">
        <v>2466</v>
      </c>
      <c r="K513" s="395" t="s">
        <v>2209</v>
      </c>
      <c r="L513" s="395" t="s">
        <v>2094</v>
      </c>
      <c r="M513" s="291">
        <v>505</v>
      </c>
    </row>
    <row r="514" spans="1:13" x14ac:dyDescent="0.2">
      <c r="A514" s="391">
        <v>492</v>
      </c>
      <c r="B514" s="395" t="s">
        <v>1216</v>
      </c>
      <c r="C514" s="395" t="s">
        <v>1217</v>
      </c>
      <c r="D514" s="395" t="s">
        <v>3081</v>
      </c>
      <c r="E514" s="395" t="s">
        <v>2589</v>
      </c>
      <c r="F514" s="395" t="s">
        <v>1710</v>
      </c>
      <c r="G514" s="391">
        <v>6</v>
      </c>
      <c r="H514" s="395" t="s">
        <v>35</v>
      </c>
      <c r="I514" s="391">
        <v>6</v>
      </c>
      <c r="J514" s="395" t="s">
        <v>2466</v>
      </c>
      <c r="K514" s="395" t="s">
        <v>2209</v>
      </c>
      <c r="L514" s="395" t="s">
        <v>2094</v>
      </c>
      <c r="M514" s="291">
        <v>506</v>
      </c>
    </row>
    <row r="515" spans="1:13" x14ac:dyDescent="0.2">
      <c r="A515" s="391">
        <v>493</v>
      </c>
      <c r="B515" s="395" t="s">
        <v>2476</v>
      </c>
      <c r="C515" s="395" t="s">
        <v>2477</v>
      </c>
      <c r="D515" s="395" t="s">
        <v>3082</v>
      </c>
      <c r="E515" s="395" t="s">
        <v>2589</v>
      </c>
      <c r="F515" s="395" t="s">
        <v>1710</v>
      </c>
      <c r="G515" s="391">
        <v>6</v>
      </c>
      <c r="H515" s="395" t="s">
        <v>35</v>
      </c>
      <c r="I515" s="391">
        <v>6</v>
      </c>
      <c r="J515" s="395" t="s">
        <v>2466</v>
      </c>
      <c r="K515" s="395" t="s">
        <v>2209</v>
      </c>
      <c r="L515" s="395" t="s">
        <v>2094</v>
      </c>
      <c r="M515" s="291">
        <v>507</v>
      </c>
    </row>
    <row r="516" spans="1:13" x14ac:dyDescent="0.2">
      <c r="A516" s="391">
        <v>494</v>
      </c>
      <c r="B516" s="395" t="s">
        <v>2469</v>
      </c>
      <c r="C516" s="395" t="s">
        <v>1233</v>
      </c>
      <c r="D516" s="395" t="s">
        <v>3072</v>
      </c>
      <c r="E516" s="395" t="s">
        <v>2594</v>
      </c>
      <c r="F516" s="395" t="s">
        <v>1704</v>
      </c>
      <c r="G516" s="391">
        <v>6</v>
      </c>
      <c r="H516" s="395" t="s">
        <v>1355</v>
      </c>
      <c r="I516" s="391">
        <v>5</v>
      </c>
      <c r="J516" s="395" t="s">
        <v>2466</v>
      </c>
      <c r="K516" s="395" t="s">
        <v>2209</v>
      </c>
      <c r="L516" s="395" t="s">
        <v>2094</v>
      </c>
      <c r="M516" s="291">
        <v>508</v>
      </c>
    </row>
    <row r="517" spans="1:13" x14ac:dyDescent="0.2">
      <c r="A517" s="391">
        <v>495</v>
      </c>
      <c r="B517" s="395" t="s">
        <v>1203</v>
      </c>
      <c r="C517" s="395" t="s">
        <v>509</v>
      </c>
      <c r="D517" s="395" t="s">
        <v>3074</v>
      </c>
      <c r="E517" s="395" t="s">
        <v>2591</v>
      </c>
      <c r="F517" s="395" t="s">
        <v>1704</v>
      </c>
      <c r="G517" s="391">
        <v>6</v>
      </c>
      <c r="H517" s="395" t="s">
        <v>841</v>
      </c>
      <c r="I517" s="391">
        <v>6</v>
      </c>
      <c r="J517" s="395" t="s">
        <v>2466</v>
      </c>
      <c r="K517" s="395" t="s">
        <v>2209</v>
      </c>
      <c r="L517" s="395" t="s">
        <v>2094</v>
      </c>
      <c r="M517" s="291">
        <v>509</v>
      </c>
    </row>
    <row r="518" spans="1:13" x14ac:dyDescent="0.2">
      <c r="A518" s="391">
        <v>496</v>
      </c>
      <c r="B518" s="395" t="s">
        <v>1202</v>
      </c>
      <c r="C518" s="395" t="s">
        <v>752</v>
      </c>
      <c r="D518" s="395" t="s">
        <v>3073</v>
      </c>
      <c r="E518" s="395" t="s">
        <v>2586</v>
      </c>
      <c r="F518" s="395" t="s">
        <v>0</v>
      </c>
      <c r="G518" s="391">
        <v>5</v>
      </c>
      <c r="H518" s="395" t="s">
        <v>0</v>
      </c>
      <c r="I518" s="391">
        <v>5</v>
      </c>
      <c r="J518" s="395" t="s">
        <v>2466</v>
      </c>
      <c r="K518" s="395" t="s">
        <v>2209</v>
      </c>
      <c r="L518" s="395" t="s">
        <v>2094</v>
      </c>
      <c r="M518" s="291">
        <v>510</v>
      </c>
    </row>
    <row r="519" spans="1:13" x14ac:dyDescent="0.2">
      <c r="A519" s="396"/>
      <c r="B519" s="417" t="s">
        <v>2038</v>
      </c>
      <c r="C519" s="405"/>
      <c r="D519" s="405"/>
      <c r="E519" s="406"/>
      <c r="F519" s="417"/>
      <c r="G519" s="464"/>
      <c r="H519" s="405"/>
      <c r="I519" s="464"/>
      <c r="J519" s="406"/>
      <c r="K519" s="406"/>
      <c r="L519" s="406"/>
      <c r="M519" s="291">
        <v>511</v>
      </c>
    </row>
    <row r="520" spans="1:13" x14ac:dyDescent="0.2">
      <c r="A520" s="391">
        <v>497</v>
      </c>
      <c r="B520" s="394" t="s">
        <v>256</v>
      </c>
      <c r="C520" s="394" t="s">
        <v>257</v>
      </c>
      <c r="D520" s="394" t="s">
        <v>3084</v>
      </c>
      <c r="E520" s="394" t="s">
        <v>2586</v>
      </c>
      <c r="F520" s="394" t="s">
        <v>2478</v>
      </c>
      <c r="G520" s="462">
        <v>9</v>
      </c>
      <c r="H520" s="394" t="s">
        <v>2478</v>
      </c>
      <c r="I520" s="462">
        <v>9</v>
      </c>
      <c r="J520" s="394" t="s">
        <v>1419</v>
      </c>
      <c r="K520" s="394" t="s">
        <v>2209</v>
      </c>
      <c r="L520" s="394" t="s">
        <v>2094</v>
      </c>
      <c r="M520" s="291">
        <v>512</v>
      </c>
    </row>
    <row r="521" spans="1:13" x14ac:dyDescent="0.2">
      <c r="A521" s="391">
        <v>498</v>
      </c>
      <c r="B521" s="395" t="s">
        <v>2479</v>
      </c>
      <c r="C521" s="395" t="s">
        <v>765</v>
      </c>
      <c r="D521" s="395" t="s">
        <v>3085</v>
      </c>
      <c r="E521" s="395" t="s">
        <v>2597</v>
      </c>
      <c r="F521" s="395" t="s">
        <v>130</v>
      </c>
      <c r="G521" s="391">
        <v>5</v>
      </c>
      <c r="H521" s="395" t="s">
        <v>18</v>
      </c>
      <c r="I521" s="391">
        <v>5</v>
      </c>
      <c r="J521" s="395" t="s">
        <v>1419</v>
      </c>
      <c r="K521" s="395" t="s">
        <v>2209</v>
      </c>
      <c r="L521" s="395" t="s">
        <v>2094</v>
      </c>
      <c r="M521" s="291">
        <v>513</v>
      </c>
    </row>
    <row r="522" spans="1:13" x14ac:dyDescent="0.2">
      <c r="A522" s="391">
        <v>499</v>
      </c>
      <c r="B522" s="395" t="s">
        <v>1142</v>
      </c>
      <c r="C522" s="395" t="s">
        <v>395</v>
      </c>
      <c r="D522" s="395" t="s">
        <v>3086</v>
      </c>
      <c r="E522" s="395" t="s">
        <v>2597</v>
      </c>
      <c r="F522" s="395" t="s">
        <v>0</v>
      </c>
      <c r="G522" s="391">
        <v>5</v>
      </c>
      <c r="H522" s="395" t="s">
        <v>839</v>
      </c>
      <c r="I522" s="391">
        <v>5</v>
      </c>
      <c r="J522" s="395" t="s">
        <v>1419</v>
      </c>
      <c r="K522" s="395" t="s">
        <v>2209</v>
      </c>
      <c r="L522" s="395" t="s">
        <v>2094</v>
      </c>
      <c r="M522" s="291">
        <v>514</v>
      </c>
    </row>
    <row r="523" spans="1:13" x14ac:dyDescent="0.2">
      <c r="A523" s="396"/>
      <c r="B523" s="417" t="s">
        <v>2039</v>
      </c>
      <c r="C523" s="405"/>
      <c r="D523" s="405"/>
      <c r="E523" s="406"/>
      <c r="F523" s="417"/>
      <c r="G523" s="464"/>
      <c r="H523" s="405"/>
      <c r="I523" s="464"/>
      <c r="J523" s="406"/>
      <c r="K523" s="406"/>
      <c r="L523" s="406"/>
      <c r="M523" s="291">
        <v>515</v>
      </c>
    </row>
    <row r="524" spans="1:13" x14ac:dyDescent="0.2">
      <c r="A524" s="391">
        <v>500</v>
      </c>
      <c r="B524" s="394" t="s">
        <v>300</v>
      </c>
      <c r="C524" s="394" t="s">
        <v>301</v>
      </c>
      <c r="D524" s="394" t="s">
        <v>3087</v>
      </c>
      <c r="E524" s="394" t="s">
        <v>2586</v>
      </c>
      <c r="F524" s="394" t="s">
        <v>2481</v>
      </c>
      <c r="G524" s="462">
        <v>9</v>
      </c>
      <c r="H524" s="394" t="s">
        <v>2481</v>
      </c>
      <c r="I524" s="462">
        <v>9</v>
      </c>
      <c r="J524" s="394" t="s">
        <v>2480</v>
      </c>
      <c r="K524" s="394" t="s">
        <v>2209</v>
      </c>
      <c r="L524" s="394" t="s">
        <v>2094</v>
      </c>
      <c r="M524" s="291">
        <v>516</v>
      </c>
    </row>
    <row r="525" spans="1:13" x14ac:dyDescent="0.2">
      <c r="A525" s="391">
        <v>501</v>
      </c>
      <c r="B525" s="395" t="s">
        <v>2482</v>
      </c>
      <c r="C525" s="395" t="s">
        <v>757</v>
      </c>
      <c r="D525" s="395" t="s">
        <v>3088</v>
      </c>
      <c r="E525" s="395" t="s">
        <v>2629</v>
      </c>
      <c r="F525" s="395" t="s">
        <v>0</v>
      </c>
      <c r="G525" s="391">
        <v>5</v>
      </c>
      <c r="H525" s="395" t="s">
        <v>41</v>
      </c>
      <c r="I525" s="391">
        <v>5</v>
      </c>
      <c r="J525" s="395" t="s">
        <v>2480</v>
      </c>
      <c r="K525" s="395" t="s">
        <v>2209</v>
      </c>
      <c r="L525" s="395" t="s">
        <v>2094</v>
      </c>
      <c r="M525" s="291">
        <v>517</v>
      </c>
    </row>
    <row r="526" spans="1:13" x14ac:dyDescent="0.2">
      <c r="A526" s="391">
        <v>502</v>
      </c>
      <c r="B526" s="395" t="s">
        <v>1209</v>
      </c>
      <c r="C526" s="395" t="s">
        <v>756</v>
      </c>
      <c r="D526" s="395" t="s">
        <v>3089</v>
      </c>
      <c r="E526" s="395" t="s">
        <v>2629</v>
      </c>
      <c r="F526" s="395" t="s">
        <v>0</v>
      </c>
      <c r="G526" s="391">
        <v>5</v>
      </c>
      <c r="H526" s="395" t="s">
        <v>41</v>
      </c>
      <c r="I526" s="391">
        <v>5</v>
      </c>
      <c r="J526" s="395" t="s">
        <v>2480</v>
      </c>
      <c r="K526" s="395" t="s">
        <v>2209</v>
      </c>
      <c r="L526" s="395" t="s">
        <v>2094</v>
      </c>
      <c r="M526" s="291">
        <v>518</v>
      </c>
    </row>
    <row r="527" spans="1:13" x14ac:dyDescent="0.2">
      <c r="A527" s="391">
        <v>503</v>
      </c>
      <c r="B527" s="395" t="s">
        <v>1208</v>
      </c>
      <c r="C527" s="395" t="s">
        <v>755</v>
      </c>
      <c r="D527" s="395" t="s">
        <v>3090</v>
      </c>
      <c r="E527" s="395" t="s">
        <v>2586</v>
      </c>
      <c r="F527" s="395" t="s">
        <v>0</v>
      </c>
      <c r="G527" s="391">
        <v>5</v>
      </c>
      <c r="H527" s="395" t="s">
        <v>0</v>
      </c>
      <c r="I527" s="391">
        <v>5</v>
      </c>
      <c r="J527" s="395" t="s">
        <v>2480</v>
      </c>
      <c r="K527" s="395" t="s">
        <v>2209</v>
      </c>
      <c r="L527" s="395" t="s">
        <v>2094</v>
      </c>
      <c r="M527" s="291">
        <v>519</v>
      </c>
    </row>
    <row r="528" spans="1:13" x14ac:dyDescent="0.2">
      <c r="A528" s="396"/>
      <c r="B528" s="417" t="s">
        <v>2037</v>
      </c>
      <c r="C528" s="405"/>
      <c r="D528" s="405"/>
      <c r="E528" s="406"/>
      <c r="F528" s="417"/>
      <c r="G528" s="464"/>
      <c r="H528" s="405"/>
      <c r="I528" s="464"/>
      <c r="J528" s="406"/>
      <c r="K528" s="406"/>
      <c r="L528" s="406"/>
      <c r="M528" s="291">
        <v>520</v>
      </c>
    </row>
    <row r="529" spans="1:13" x14ac:dyDescent="0.2">
      <c r="A529" s="391">
        <v>504</v>
      </c>
      <c r="B529" s="394" t="s">
        <v>897</v>
      </c>
      <c r="C529" s="394" t="s">
        <v>667</v>
      </c>
      <c r="D529" s="394" t="s">
        <v>3091</v>
      </c>
      <c r="E529" s="394" t="s">
        <v>2586</v>
      </c>
      <c r="F529" s="394" t="s">
        <v>2483</v>
      </c>
      <c r="G529" s="462">
        <v>9</v>
      </c>
      <c r="H529" s="394" t="s">
        <v>2483</v>
      </c>
      <c r="I529" s="462">
        <v>9</v>
      </c>
      <c r="J529" s="394" t="s">
        <v>1418</v>
      </c>
      <c r="K529" s="394" t="s">
        <v>2209</v>
      </c>
      <c r="L529" s="394" t="s">
        <v>2094</v>
      </c>
      <c r="M529" s="291">
        <v>521</v>
      </c>
    </row>
    <row r="532" spans="1:13" x14ac:dyDescent="0.2">
      <c r="H532" s="291" t="s">
        <v>3097</v>
      </c>
    </row>
    <row r="533" spans="1:13" x14ac:dyDescent="0.2">
      <c r="H533" s="291" t="s">
        <v>3098</v>
      </c>
    </row>
    <row r="534" spans="1:13" x14ac:dyDescent="0.2">
      <c r="H534" s="291" t="s">
        <v>1368</v>
      </c>
    </row>
    <row r="539" spans="1:13" x14ac:dyDescent="0.2">
      <c r="H539" s="291" t="s">
        <v>785</v>
      </c>
    </row>
    <row r="540" spans="1:13" x14ac:dyDescent="0.2">
      <c r="H540" s="291" t="s">
        <v>3099</v>
      </c>
    </row>
  </sheetData>
  <autoFilter ref="A7:M529" xr:uid="{00000000-0009-0000-0000-00000F000000}"/>
  <mergeCells count="1">
    <mergeCell ref="J6:L6"/>
  </mergeCells>
  <printOptions horizontalCentered="1"/>
  <pageMargins left="0.59" right="0.2" top="0.39000000000000007" bottom="0.39000000000000007" header="0.30000000000000004" footer="0.30000000000000004"/>
  <pageSetup paperSize="14" scale="85" fitToHeight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O7"/>
  <sheetViews>
    <sheetView workbookViewId="0">
      <selection activeCell="F2" sqref="F2"/>
    </sheetView>
  </sheetViews>
  <sheetFormatPr baseColWidth="10" defaultColWidth="8.83203125" defaultRowHeight="15" x14ac:dyDescent="0.2"/>
  <cols>
    <col min="3" max="11" width="5.1640625" customWidth="1"/>
    <col min="12" max="15" width="6.1640625" customWidth="1"/>
  </cols>
  <sheetData>
    <row r="2" spans="1:15" x14ac:dyDescent="0.2">
      <c r="A2" s="98">
        <v>3</v>
      </c>
      <c r="B2" s="101" t="s">
        <v>176</v>
      </c>
      <c r="C2" s="102"/>
      <c r="D2" s="102"/>
      <c r="E2" s="102"/>
      <c r="F2" s="102"/>
      <c r="G2" s="102"/>
      <c r="H2" s="102"/>
      <c r="I2" s="102"/>
      <c r="J2" s="102"/>
      <c r="K2" s="103"/>
      <c r="L2" s="118">
        <v>7</v>
      </c>
      <c r="M2" s="118">
        <v>0</v>
      </c>
      <c r="N2" s="118">
        <v>1</v>
      </c>
      <c r="O2" s="118">
        <f t="shared" ref="O2" si="0">M2-N2</f>
        <v>-1</v>
      </c>
    </row>
    <row r="4" spans="1:15" x14ac:dyDescent="0.2">
      <c r="A4">
        <v>1</v>
      </c>
      <c r="B4" t="s">
        <v>832</v>
      </c>
      <c r="L4">
        <v>6</v>
      </c>
      <c r="M4">
        <v>1</v>
      </c>
      <c r="N4">
        <v>1</v>
      </c>
    </row>
    <row r="5" spans="1:15" x14ac:dyDescent="0.2">
      <c r="A5">
        <v>2</v>
      </c>
      <c r="B5" t="s">
        <v>1355</v>
      </c>
      <c r="L5">
        <v>5</v>
      </c>
      <c r="M5">
        <v>3</v>
      </c>
      <c r="N5">
        <v>5</v>
      </c>
    </row>
    <row r="6" spans="1:15" x14ac:dyDescent="0.2">
      <c r="A6">
        <v>3</v>
      </c>
      <c r="B6" t="s">
        <v>19</v>
      </c>
      <c r="L6">
        <v>5</v>
      </c>
      <c r="M6">
        <v>1</v>
      </c>
      <c r="N6">
        <v>3</v>
      </c>
    </row>
    <row r="7" spans="1:15" x14ac:dyDescent="0.2">
      <c r="A7">
        <v>4</v>
      </c>
      <c r="B7" t="s">
        <v>18</v>
      </c>
      <c r="L7">
        <v>5</v>
      </c>
      <c r="M7">
        <v>1</v>
      </c>
      <c r="N7">
        <v>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376"/>
  <sheetViews>
    <sheetView topLeftCell="B1" workbookViewId="0">
      <selection activeCell="M27" sqref="M27"/>
    </sheetView>
  </sheetViews>
  <sheetFormatPr baseColWidth="10" defaultColWidth="9.1640625" defaultRowHeight="14" x14ac:dyDescent="0.15"/>
  <cols>
    <col min="1" max="1" width="4.6640625" style="292" hidden="1" customWidth="1"/>
    <col min="2" max="2" width="4.5" style="292" customWidth="1"/>
    <col min="3" max="3" width="60" style="294" customWidth="1"/>
    <col min="4" max="4" width="10.5" style="357" customWidth="1"/>
    <col min="5" max="5" width="5.5" style="294" customWidth="1"/>
    <col min="6" max="6" width="7.1640625" style="294" customWidth="1"/>
    <col min="7" max="7" width="4.6640625" style="294" customWidth="1"/>
    <col min="8" max="8" width="6.5" style="294" customWidth="1"/>
    <col min="9" max="9" width="4.6640625" style="294" customWidth="1"/>
    <col min="10" max="10" width="6.5" style="294" customWidth="1"/>
    <col min="11" max="11" width="4.6640625" style="294" customWidth="1"/>
    <col min="12" max="12" width="6.5" style="294" customWidth="1"/>
    <col min="13" max="13" width="4.6640625" style="294" customWidth="1"/>
    <col min="14" max="14" width="6.5" style="294" customWidth="1"/>
    <col min="15" max="15" width="4.6640625" style="294" customWidth="1"/>
    <col min="16" max="16" width="6.5" style="294" customWidth="1"/>
    <col min="17" max="17" width="4.6640625" style="294" customWidth="1"/>
    <col min="18" max="18" width="6.5" style="294" customWidth="1"/>
    <col min="19" max="19" width="4.6640625" style="294" customWidth="1"/>
    <col min="20" max="20" width="6.5" style="294" customWidth="1"/>
    <col min="21" max="21" width="4.6640625" style="294" customWidth="1"/>
    <col min="22" max="22" width="6.5" style="294" customWidth="1"/>
    <col min="23" max="23" width="4.6640625" style="294" customWidth="1"/>
    <col min="24" max="24" width="6.5" style="294" customWidth="1"/>
    <col min="25" max="16384" width="9.1640625" style="294"/>
  </cols>
  <sheetData>
    <row r="1" spans="1:24" s="291" customFormat="1" ht="33" customHeight="1" x14ac:dyDescent="0.2">
      <c r="A1" s="512" t="s">
        <v>1394</v>
      </c>
      <c r="B1" s="513" t="s">
        <v>1395</v>
      </c>
      <c r="C1" s="513" t="s">
        <v>1396</v>
      </c>
      <c r="D1" s="514" t="s">
        <v>132</v>
      </c>
      <c r="E1" s="515" t="s">
        <v>125</v>
      </c>
      <c r="F1" s="511" t="s">
        <v>1397</v>
      </c>
      <c r="G1" s="511" t="s">
        <v>1398</v>
      </c>
      <c r="H1" s="511"/>
      <c r="I1" s="511" t="s">
        <v>1399</v>
      </c>
      <c r="J1" s="511"/>
      <c r="K1" s="511" t="s">
        <v>1400</v>
      </c>
      <c r="L1" s="511"/>
      <c r="M1" s="511" t="s">
        <v>1401</v>
      </c>
      <c r="N1" s="511"/>
      <c r="O1" s="511" t="s">
        <v>1402</v>
      </c>
      <c r="P1" s="511"/>
      <c r="Q1" s="511" t="s">
        <v>1403</v>
      </c>
      <c r="R1" s="511"/>
      <c r="S1" s="511" t="s">
        <v>1404</v>
      </c>
      <c r="T1" s="511"/>
      <c r="U1" s="511" t="s">
        <v>1405</v>
      </c>
      <c r="V1" s="511"/>
      <c r="W1" s="511" t="s">
        <v>1406</v>
      </c>
      <c r="X1" s="511"/>
    </row>
    <row r="2" spans="1:24" s="291" customFormat="1" x14ac:dyDescent="0.2">
      <c r="A2" s="512"/>
      <c r="B2" s="513"/>
      <c r="C2" s="513"/>
      <c r="D2" s="514"/>
      <c r="E2" s="515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</row>
    <row r="3" spans="1:24" x14ac:dyDescent="0.15">
      <c r="A3" s="292" t="s">
        <v>1407</v>
      </c>
      <c r="B3" s="293">
        <v>1</v>
      </c>
      <c r="C3" s="293">
        <v>2</v>
      </c>
      <c r="D3" s="355" t="s">
        <v>1408</v>
      </c>
      <c r="E3" s="516">
        <v>3</v>
      </c>
      <c r="F3" s="517"/>
      <c r="G3" s="516">
        <v>4</v>
      </c>
      <c r="H3" s="517"/>
      <c r="I3" s="516">
        <v>5</v>
      </c>
      <c r="J3" s="517"/>
      <c r="K3" s="516">
        <v>6</v>
      </c>
      <c r="L3" s="517"/>
      <c r="M3" s="516">
        <v>7</v>
      </c>
      <c r="N3" s="517"/>
      <c r="O3" s="516">
        <v>8</v>
      </c>
      <c r="P3" s="517"/>
      <c r="Q3" s="516">
        <v>9</v>
      </c>
      <c r="R3" s="517"/>
      <c r="S3" s="516">
        <v>10</v>
      </c>
      <c r="T3" s="517"/>
      <c r="U3" s="516">
        <v>11</v>
      </c>
      <c r="V3" s="517"/>
      <c r="W3" s="516">
        <v>12</v>
      </c>
      <c r="X3" s="517"/>
    </row>
    <row r="4" spans="1:24" x14ac:dyDescent="0.15">
      <c r="A4" s="292">
        <v>1</v>
      </c>
      <c r="B4" s="295"/>
      <c r="C4" s="296" t="s">
        <v>166</v>
      </c>
      <c r="D4" s="355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</row>
    <row r="5" spans="1:24" x14ac:dyDescent="0.15">
      <c r="A5" s="292">
        <v>2</v>
      </c>
      <c r="B5" s="298"/>
      <c r="C5" s="299" t="s">
        <v>819</v>
      </c>
      <c r="D5" s="355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</row>
    <row r="6" spans="1:24" x14ac:dyDescent="0.15">
      <c r="A6" s="292">
        <v>3</v>
      </c>
      <c r="B6" s="300"/>
      <c r="C6" s="301" t="s">
        <v>820</v>
      </c>
      <c r="D6" s="355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</row>
    <row r="7" spans="1:24" x14ac:dyDescent="0.15">
      <c r="A7" s="292">
        <v>4</v>
      </c>
      <c r="B7" s="302">
        <v>1</v>
      </c>
      <c r="C7" s="303" t="s">
        <v>8</v>
      </c>
      <c r="D7" s="320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</row>
    <row r="8" spans="1:24" x14ac:dyDescent="0.15">
      <c r="A8" s="292">
        <v>5</v>
      </c>
      <c r="B8" s="304"/>
      <c r="C8" s="305" t="s">
        <v>854</v>
      </c>
      <c r="D8" s="320">
        <v>8</v>
      </c>
      <c r="E8" s="306">
        <f>IF(ISERROR(VLOOKUP(F8,[1]JC17!$A$8:$C$34,3)),"-",VLOOKUP(F8,[1]JC17!$A$8:$C$34,3))</f>
        <v>8</v>
      </c>
      <c r="F8" s="307">
        <f>H8+J8+L8+N8+P8+R8+T8+V8+X8</f>
        <v>1165</v>
      </c>
      <c r="G8" s="308">
        <v>3</v>
      </c>
      <c r="H8" s="307">
        <f>IF(AND(G8=1),50,IF(AND(G8=2),200,IF(AND(G8=3),350,IF(AND(G8=4),550,IF(AND(G8=5),750,IF(AND(G8=6),950,IF(AND(G8=7),1250,IF(AND(G8=8),1550,IF(AND(G8=9),1850,0)))))))))</f>
        <v>350</v>
      </c>
      <c r="I8" s="308">
        <v>3</v>
      </c>
      <c r="J8" s="307">
        <f>IF(AND(I8=1),25,IF(AND(I8=2),125,IF(AND(I8=3),275,IF(AND(I8=4),450,IF(AND(I8=5),650,0)))))</f>
        <v>275</v>
      </c>
      <c r="K8" s="308">
        <v>3</v>
      </c>
      <c r="L8" s="307">
        <f>IF(AND(K8=1),25,IF(AND(K8=2),125,IF(AND(K8=3),275,IF(AND(K8=4),450,IF(AND(K8=5),650,0)))))</f>
        <v>275</v>
      </c>
      <c r="M8" s="309">
        <v>3</v>
      </c>
      <c r="N8" s="307">
        <f>IF(AND(M8=1),25,IF(AND(M8=2),75,IF(AND(M8=3),150,IF(AND(M8=4),225,IF(AND(M8=5),325,IF(AND(M8=6),450,0))))))</f>
        <v>150</v>
      </c>
      <c r="O8" s="309">
        <v>2</v>
      </c>
      <c r="P8" s="307">
        <f>IF(AND(O8=1),25,IF(AND(O8=2),75,IF(AND(O8=3),150,IF(AND(O8=4),225,IF(AND(O8=5),325,IF(AND(O8=6),450,0))))))</f>
        <v>75</v>
      </c>
      <c r="Q8" s="309">
        <v>1</v>
      </c>
      <c r="R8" s="307">
        <f>IF(AND(Q8=1),10,IF(AND(Q8=2),25,IF(AND(Q8=3),60,IF(AND(Q8=4),110,0))))</f>
        <v>10</v>
      </c>
      <c r="S8" s="308">
        <v>1</v>
      </c>
      <c r="T8" s="307">
        <f>IF(AND(S8=1),20,IF(AND(S8=2),50,IF(AND(S8=3),120,IF(AND(S8=4),220,0))))</f>
        <v>20</v>
      </c>
      <c r="U8" s="308">
        <v>1</v>
      </c>
      <c r="V8" s="307">
        <f>IF(AND(U8=1),5,IF(AND(U8=2),20,IF(AND(U8=3),50,0)))</f>
        <v>5</v>
      </c>
      <c r="W8" s="308">
        <v>1</v>
      </c>
      <c r="X8" s="307">
        <f>IF(AND(W8=1),5,IF(AND(W8=2),20,IF(AND(W8=3),50,0)))</f>
        <v>5</v>
      </c>
    </row>
    <row r="9" spans="1:24" x14ac:dyDescent="0.15">
      <c r="A9" s="292">
        <v>6</v>
      </c>
      <c r="B9" s="304">
        <v>2</v>
      </c>
      <c r="C9" s="305" t="s">
        <v>830</v>
      </c>
      <c r="D9" s="320">
        <v>6</v>
      </c>
      <c r="E9" s="306">
        <f>IF(ISERROR(VLOOKUP(F9,[1]JC17!$A$8:$C$34,3)),"-",VLOOKUP(F9,[1]JC17!$A$8:$C$34,3))</f>
        <v>6</v>
      </c>
      <c r="F9" s="307">
        <f>H9+J9+L9+N9+P9+R9+T9+V9+X9</f>
        <v>740</v>
      </c>
      <c r="G9" s="308">
        <v>3</v>
      </c>
      <c r="H9" s="307">
        <f>IF(AND(G9=1),50,IF(AND(G9=2),200,IF(AND(G9=3),350,IF(AND(G9=4),550,IF(AND(G9=5),750,IF(AND(G9=6),950,IF(AND(G9=7),1250,IF(AND(G9=8),1550,IF(AND(G9=9),1850,0)))))))))</f>
        <v>350</v>
      </c>
      <c r="I9" s="308">
        <v>2</v>
      </c>
      <c r="J9" s="307">
        <f>IF(AND(I9=1),25,IF(AND(I9=2),125,IF(AND(I9=3),275,IF(AND(I9=4),450,IF(AND(I9=5),650,0)))))</f>
        <v>125</v>
      </c>
      <c r="K9" s="308">
        <v>2</v>
      </c>
      <c r="L9" s="307">
        <f>IF(AND(K9=1),25,IF(AND(K9=2),125,IF(AND(K9=3),275,IF(AND(K9=4),450,IF(AND(K9=5),650,0)))))</f>
        <v>125</v>
      </c>
      <c r="M9" s="309">
        <v>2</v>
      </c>
      <c r="N9" s="307">
        <f>IF(AND(M9=1),25,IF(AND(M9=2),75,IF(AND(M9=3),150,IF(AND(M9=4),225,IF(AND(M9=5),325,IF(AND(M9=6),450,0))))))</f>
        <v>75</v>
      </c>
      <c r="O9" s="309">
        <v>1</v>
      </c>
      <c r="P9" s="307">
        <f>IF(AND(O9=1),25,IF(AND(O9=2),75,IF(AND(O9=3),150,IF(AND(O9=4),225,IF(AND(O9=5),325,IF(AND(O9=6),450,0))))))</f>
        <v>25</v>
      </c>
      <c r="Q9" s="309">
        <v>1</v>
      </c>
      <c r="R9" s="307">
        <f>IF(AND(Q9=1),10,IF(AND(Q9=2),25,IF(AND(Q9=3),60,IF(AND(Q9=4),110,0))))</f>
        <v>10</v>
      </c>
      <c r="S9" s="308">
        <v>1</v>
      </c>
      <c r="T9" s="307">
        <f>IF(AND(S9=1),20,IF(AND(S9=2),50,IF(AND(S9=3),120,IF(AND(S9=4),220,0))))</f>
        <v>20</v>
      </c>
      <c r="U9" s="308">
        <v>1</v>
      </c>
      <c r="V9" s="307">
        <f>IF(AND(U9=1),5,IF(AND(U9=2),20,IF(AND(U9=3),50,0)))</f>
        <v>5</v>
      </c>
      <c r="W9" s="308">
        <v>1</v>
      </c>
      <c r="X9" s="307">
        <f>IF(AND(W9=1),5,IF(AND(W9=2),20,IF(AND(W9=3),50,0)))</f>
        <v>5</v>
      </c>
    </row>
    <row r="10" spans="1:24" x14ac:dyDescent="0.15">
      <c r="A10" s="292">
        <v>7</v>
      </c>
      <c r="B10" s="304">
        <v>3</v>
      </c>
      <c r="C10" s="305" t="s">
        <v>20</v>
      </c>
      <c r="D10" s="320">
        <v>5</v>
      </c>
      <c r="E10" s="306">
        <f>IF(ISERROR(VLOOKUP(F10,[1]JC17!$A$8:$C$34,3)),"-",VLOOKUP(F10,[1]JC17!$A$8:$C$34,3))</f>
        <v>5</v>
      </c>
      <c r="F10" s="307">
        <f>H10+J10+L10+N10+P10+R10+T10+V10+X10</f>
        <v>540</v>
      </c>
      <c r="G10" s="308">
        <v>3</v>
      </c>
      <c r="H10" s="307">
        <f>IF(AND(G10=1),50,IF(AND(G10=2),200,IF(AND(G10=3),350,IF(AND(G10=4),550,IF(AND(G10=5),750,IF(AND(G10=6),950,IF(AND(G10=7),1250,IF(AND(G10=8),1550,IF(AND(G10=9),1850,0)))))))))</f>
        <v>350</v>
      </c>
      <c r="I10" s="308">
        <v>1</v>
      </c>
      <c r="J10" s="307">
        <f>IF(AND(I10=1),25,IF(AND(I10=2),125,IF(AND(I10=3),275,IF(AND(I10=4),450,IF(AND(I10=5),650,0)))))</f>
        <v>25</v>
      </c>
      <c r="K10" s="308">
        <v>1</v>
      </c>
      <c r="L10" s="307">
        <f>IF(AND(K10=1),25,IF(AND(K10=2),125,IF(AND(K10=3),275,IF(AND(K10=4),450,IF(AND(K10=5),650,0)))))</f>
        <v>25</v>
      </c>
      <c r="M10" s="309">
        <v>2</v>
      </c>
      <c r="N10" s="307">
        <f>IF(AND(M10=1),25,IF(AND(M10=2),75,IF(AND(M10=3),150,IF(AND(M10=4),225,IF(AND(M10=5),325,IF(AND(M10=6),450,0))))))</f>
        <v>75</v>
      </c>
      <c r="O10" s="309">
        <v>1</v>
      </c>
      <c r="P10" s="307">
        <f>IF(AND(O10=1),25,IF(AND(O10=2),75,IF(AND(O10=3),150,IF(AND(O10=4),225,IF(AND(O10=5),325,IF(AND(O10=6),450,0))))))</f>
        <v>25</v>
      </c>
      <c r="Q10" s="309">
        <v>1</v>
      </c>
      <c r="R10" s="307">
        <f>IF(AND(Q10=1),10,IF(AND(Q10=2),25,IF(AND(Q10=3),60,IF(AND(Q10=4),110,0))))</f>
        <v>10</v>
      </c>
      <c r="S10" s="308">
        <v>1</v>
      </c>
      <c r="T10" s="307">
        <f>IF(AND(S10=1),20,IF(AND(S10=2),50,IF(AND(S10=3),120,IF(AND(S10=4),220,0))))</f>
        <v>20</v>
      </c>
      <c r="U10" s="308">
        <v>1</v>
      </c>
      <c r="V10" s="307">
        <f>IF(AND(U10=1),5,IF(AND(U10=2),20,IF(AND(U10=3),50,0)))</f>
        <v>5</v>
      </c>
      <c r="W10" s="308">
        <v>1</v>
      </c>
      <c r="X10" s="307">
        <f>IF(AND(W10=1),5,IF(AND(W10=2),20,IF(AND(W10=3),50,0)))</f>
        <v>5</v>
      </c>
    </row>
    <row r="11" spans="1:24" x14ac:dyDescent="0.15">
      <c r="A11" s="292">
        <v>8</v>
      </c>
      <c r="B11" s="302">
        <v>4</v>
      </c>
      <c r="C11" s="303" t="s">
        <v>159</v>
      </c>
      <c r="D11" s="320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</row>
    <row r="12" spans="1:24" x14ac:dyDescent="0.15">
      <c r="A12" s="292">
        <v>9</v>
      </c>
      <c r="B12" s="304">
        <v>5</v>
      </c>
      <c r="C12" s="297" t="s">
        <v>847</v>
      </c>
      <c r="D12" s="320">
        <v>6</v>
      </c>
      <c r="E12" s="306">
        <f>IF(ISERROR(VLOOKUP(F12,[1]JC17!$A$8:$C$34,3)),"-",VLOOKUP(F12,[1]JC17!$A$8:$C$34,3))</f>
        <v>6</v>
      </c>
      <c r="F12" s="307">
        <f>H12+J12+L12+N12+P12+R12+T12+V12+X12</f>
        <v>740</v>
      </c>
      <c r="G12" s="308">
        <v>3</v>
      </c>
      <c r="H12" s="307">
        <f>IF(AND(G12=1),50,IF(AND(G12=2),200,IF(AND(G12=3),350,IF(AND(G12=4),550,IF(AND(G12=5),750,IF(AND(G12=6),950,IF(AND(G12=7),1250,IF(AND(G12=8),1550,IF(AND(G12=9),1850,0)))))))))</f>
        <v>350</v>
      </c>
      <c r="I12" s="308">
        <v>2</v>
      </c>
      <c r="J12" s="307">
        <f>IF(AND(I12=1),25,IF(AND(I12=2),125,IF(AND(I12=3),275,IF(AND(I12=4),450,IF(AND(I12=5),650,0)))))</f>
        <v>125</v>
      </c>
      <c r="K12" s="308">
        <v>2</v>
      </c>
      <c r="L12" s="307">
        <f>IF(AND(K12=1),25,IF(AND(K12=2),125,IF(AND(K12=3),275,IF(AND(K12=4),450,IF(AND(K12=5),650,0)))))</f>
        <v>125</v>
      </c>
      <c r="M12" s="309">
        <v>2</v>
      </c>
      <c r="N12" s="307">
        <f>IF(AND(M12=1),25,IF(AND(M12=2),75,IF(AND(M12=3),150,IF(AND(M12=4),225,IF(AND(M12=5),325,IF(AND(M12=6),450,0))))))</f>
        <v>75</v>
      </c>
      <c r="O12" s="309">
        <v>1</v>
      </c>
      <c r="P12" s="307">
        <f>IF(AND(O12=1),25,IF(AND(O12=2),75,IF(AND(O12=3),150,IF(AND(O12=4),225,IF(AND(O12=5),325,IF(AND(O12=6),450,0))))))</f>
        <v>25</v>
      </c>
      <c r="Q12" s="309">
        <v>1</v>
      </c>
      <c r="R12" s="307">
        <f>IF(AND(Q12=1),10,IF(AND(Q12=2),25,IF(AND(Q12=3),60,IF(AND(Q12=4),110,0))))</f>
        <v>10</v>
      </c>
      <c r="S12" s="308">
        <v>1</v>
      </c>
      <c r="T12" s="307">
        <f>IF(AND(S12=1),20,IF(AND(S12=2),50,IF(AND(S12=3),120,IF(AND(S12=4),220,0))))</f>
        <v>20</v>
      </c>
      <c r="U12" s="308">
        <v>1</v>
      </c>
      <c r="V12" s="307">
        <f>IF(AND(U12=1),5,IF(AND(U12=2),20,IF(AND(U12=3),50,0)))</f>
        <v>5</v>
      </c>
      <c r="W12" s="308">
        <v>1</v>
      </c>
      <c r="X12" s="307">
        <f>IF(AND(W12=1),5,IF(AND(W12=2),20,IF(AND(W12=3),50,0)))</f>
        <v>5</v>
      </c>
    </row>
    <row r="13" spans="1:24" x14ac:dyDescent="0.15">
      <c r="A13" s="292">
        <v>10</v>
      </c>
      <c r="B13" s="304">
        <v>6</v>
      </c>
      <c r="C13" s="297" t="s">
        <v>851</v>
      </c>
      <c r="D13" s="320">
        <v>5</v>
      </c>
      <c r="E13" s="306">
        <f>IF(ISERROR(VLOOKUP(F13,[1]JC17!$A$8:$C$34,3)),"-",VLOOKUP(F13,[1]JC17!$A$8:$C$34,3))</f>
        <v>5</v>
      </c>
      <c r="F13" s="307">
        <f>H13+J13+L13+N13+P13+R13+T13+V13+X13</f>
        <v>540</v>
      </c>
      <c r="G13" s="308">
        <v>3</v>
      </c>
      <c r="H13" s="307">
        <f>IF(AND(G13=1),50,IF(AND(G13=2),200,IF(AND(G13=3),350,IF(AND(G13=4),550,IF(AND(G13=5),750,IF(AND(G13=6),950,IF(AND(G13=7),1250,IF(AND(G13=8),1550,IF(AND(G13=9),1850,0)))))))))</f>
        <v>350</v>
      </c>
      <c r="I13" s="308">
        <v>1</v>
      </c>
      <c r="J13" s="307">
        <f>IF(AND(I13=1),25,IF(AND(I13=2),125,IF(AND(I13=3),275,IF(AND(I13=4),450,IF(AND(I13=5),650,0)))))</f>
        <v>25</v>
      </c>
      <c r="K13" s="308">
        <v>1</v>
      </c>
      <c r="L13" s="307">
        <f>IF(AND(K13=1),25,IF(AND(K13=2),125,IF(AND(K13=3),275,IF(AND(K13=4),450,IF(AND(K13=5),650,0)))))</f>
        <v>25</v>
      </c>
      <c r="M13" s="309">
        <v>2</v>
      </c>
      <c r="N13" s="307">
        <f>IF(AND(M13=1),25,IF(AND(M13=2),75,IF(AND(M13=3),150,IF(AND(M13=4),225,IF(AND(M13=5),325,IF(AND(M13=6),450,0))))))</f>
        <v>75</v>
      </c>
      <c r="O13" s="309">
        <v>1</v>
      </c>
      <c r="P13" s="307">
        <f>IF(AND(O13=1),25,IF(AND(O13=2),75,IF(AND(O13=3),150,IF(AND(O13=4),225,IF(AND(O13=5),325,IF(AND(O13=6),450,0))))))</f>
        <v>25</v>
      </c>
      <c r="Q13" s="309">
        <v>1</v>
      </c>
      <c r="R13" s="307">
        <f>IF(AND(Q13=1),10,IF(AND(Q13=2),25,IF(AND(Q13=3),60,IF(AND(Q13=4),110,0))))</f>
        <v>10</v>
      </c>
      <c r="S13" s="308">
        <v>1</v>
      </c>
      <c r="T13" s="307">
        <f>IF(AND(S13=1),20,IF(AND(S13=2),50,IF(AND(S13=3),120,IF(AND(S13=4),220,0))))</f>
        <v>20</v>
      </c>
      <c r="U13" s="308">
        <v>1</v>
      </c>
      <c r="V13" s="307">
        <f>IF(AND(U13=1),5,IF(AND(U13=2),20,IF(AND(U13=3),50,0)))</f>
        <v>5</v>
      </c>
      <c r="W13" s="308">
        <v>1</v>
      </c>
      <c r="X13" s="307">
        <f>IF(AND(W13=1),5,IF(AND(W13=2),20,IF(AND(W13=3),50,0)))</f>
        <v>5</v>
      </c>
    </row>
    <row r="14" spans="1:24" x14ac:dyDescent="0.15">
      <c r="A14" s="292">
        <v>11</v>
      </c>
      <c r="B14" s="300"/>
      <c r="C14" s="301" t="s">
        <v>821</v>
      </c>
      <c r="D14" s="355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</row>
    <row r="15" spans="1:24" x14ac:dyDescent="0.15">
      <c r="A15" s="292">
        <v>12</v>
      </c>
      <c r="B15" s="304">
        <v>1</v>
      </c>
      <c r="C15" s="305" t="s">
        <v>39</v>
      </c>
      <c r="D15" s="320">
        <v>6</v>
      </c>
      <c r="E15" s="306">
        <f>IF(ISERROR(VLOOKUP(F15,[1]JC17!$A$8:$C$34,3)),"-",VLOOKUP(F15,[1]JC17!$A$8:$C$34,3))</f>
        <v>6</v>
      </c>
      <c r="F15" s="307">
        <f>H15+J15+L15+N15+P15+R15+T15+V15+X15</f>
        <v>740</v>
      </c>
      <c r="G15" s="308">
        <v>3</v>
      </c>
      <c r="H15" s="307">
        <f>IF(AND(G15=1),50,IF(AND(G15=2),200,IF(AND(G15=3),350,IF(AND(G15=4),550,IF(AND(G15=5),750,IF(AND(G15=6),950,IF(AND(G15=7),1250,IF(AND(G15=8),1550,IF(AND(G15=9),1850,0)))))))))</f>
        <v>350</v>
      </c>
      <c r="I15" s="308">
        <v>2</v>
      </c>
      <c r="J15" s="307">
        <f>IF(AND(I15=1),25,IF(AND(I15=2),125,IF(AND(I15=3),275,IF(AND(I15=4),450,IF(AND(I15=5),650,0)))))</f>
        <v>125</v>
      </c>
      <c r="K15" s="308">
        <v>2</v>
      </c>
      <c r="L15" s="307">
        <f>IF(AND(K15=1),25,IF(AND(K15=2),125,IF(AND(K15=3),275,IF(AND(K15=4),450,IF(AND(K15=5),650,0)))))</f>
        <v>125</v>
      </c>
      <c r="M15" s="309">
        <v>2</v>
      </c>
      <c r="N15" s="307">
        <f>IF(AND(M15=1),25,IF(AND(M15=2),75,IF(AND(M15=3),150,IF(AND(M15=4),225,IF(AND(M15=5),325,IF(AND(M15=6),450,0))))))</f>
        <v>75</v>
      </c>
      <c r="O15" s="309">
        <v>1</v>
      </c>
      <c r="P15" s="307">
        <f>IF(AND(O15=1),25,IF(AND(O15=2),75,IF(AND(O15=3),150,IF(AND(O15=4),225,IF(AND(O15=5),325,IF(AND(O15=6),450,0))))))</f>
        <v>25</v>
      </c>
      <c r="Q15" s="309">
        <v>1</v>
      </c>
      <c r="R15" s="307">
        <f>IF(AND(Q15=1),10,IF(AND(Q15=2),25,IF(AND(Q15=3),60,IF(AND(Q15=4),110,0))))</f>
        <v>10</v>
      </c>
      <c r="S15" s="308">
        <v>1</v>
      </c>
      <c r="T15" s="307">
        <f>IF(AND(S15=1),20,IF(AND(S15=2),50,IF(AND(S15=3),120,IF(AND(S15=4),220,0))))</f>
        <v>20</v>
      </c>
      <c r="U15" s="308">
        <v>1</v>
      </c>
      <c r="V15" s="307">
        <f>IF(AND(U15=1),5,IF(AND(U15=2),20,IF(AND(U15=3),50,0)))</f>
        <v>5</v>
      </c>
      <c r="W15" s="308">
        <v>1</v>
      </c>
      <c r="X15" s="307">
        <f>IF(AND(W15=1),5,IF(AND(W15=2),20,IF(AND(W15=3),50,0)))</f>
        <v>5</v>
      </c>
    </row>
    <row r="16" spans="1:24" x14ac:dyDescent="0.15">
      <c r="A16" s="292">
        <v>13</v>
      </c>
      <c r="B16" s="304">
        <v>2</v>
      </c>
      <c r="C16" s="305" t="s">
        <v>831</v>
      </c>
      <c r="D16" s="320">
        <v>6</v>
      </c>
      <c r="E16" s="306">
        <f>IF(ISERROR(VLOOKUP(F16,[1]JC17!$A$8:$C$34,3)),"-",VLOOKUP(F16,[1]JC17!$A$8:$C$34,3))</f>
        <v>6</v>
      </c>
      <c r="F16" s="307">
        <f>H16+J16+L16+N16+P16+R16+T16+V16+X16</f>
        <v>740</v>
      </c>
      <c r="G16" s="308">
        <v>3</v>
      </c>
      <c r="H16" s="307">
        <f>IF(AND(G16=1),50,IF(AND(G16=2),200,IF(AND(G16=3),350,IF(AND(G16=4),550,IF(AND(G16=5),750,IF(AND(G16=6),950,IF(AND(G16=7),1250,IF(AND(G16=8),1550,IF(AND(G16=9),1850,0)))))))))</f>
        <v>350</v>
      </c>
      <c r="I16" s="308">
        <v>2</v>
      </c>
      <c r="J16" s="307">
        <f>IF(AND(I16=1),25,IF(AND(I16=2),125,IF(AND(I16=3),275,IF(AND(I16=4),450,IF(AND(I16=5),650,0)))))</f>
        <v>125</v>
      </c>
      <c r="K16" s="308">
        <v>2</v>
      </c>
      <c r="L16" s="307">
        <f>IF(AND(K16=1),25,IF(AND(K16=2),125,IF(AND(K16=3),275,IF(AND(K16=4),450,IF(AND(K16=5),650,0)))))</f>
        <v>125</v>
      </c>
      <c r="M16" s="309">
        <v>2</v>
      </c>
      <c r="N16" s="307">
        <f>IF(AND(M16=1),25,IF(AND(M16=2),75,IF(AND(M16=3),150,IF(AND(M16=4),225,IF(AND(M16=5),325,IF(AND(M16=6),450,0))))))</f>
        <v>75</v>
      </c>
      <c r="O16" s="309">
        <v>1</v>
      </c>
      <c r="P16" s="307">
        <f>IF(AND(O16=1),25,IF(AND(O16=2),75,IF(AND(O16=3),150,IF(AND(O16=4),225,IF(AND(O16=5),325,IF(AND(O16=6),450,0))))))</f>
        <v>25</v>
      </c>
      <c r="Q16" s="309">
        <v>1</v>
      </c>
      <c r="R16" s="307">
        <f>IF(AND(Q16=1),10,IF(AND(Q16=2),25,IF(AND(Q16=3),60,IF(AND(Q16=4),110,0))))</f>
        <v>10</v>
      </c>
      <c r="S16" s="308">
        <v>1</v>
      </c>
      <c r="T16" s="307">
        <f>IF(AND(S16=1),20,IF(AND(S16=2),50,IF(AND(S16=3),120,IF(AND(S16=4),220,0))))</f>
        <v>20</v>
      </c>
      <c r="U16" s="308">
        <v>1</v>
      </c>
      <c r="V16" s="307">
        <f>IF(AND(U16=1),5,IF(AND(U16=2),20,IF(AND(U16=3),50,0)))</f>
        <v>5</v>
      </c>
      <c r="W16" s="308">
        <v>1</v>
      </c>
      <c r="X16" s="307">
        <f>IF(AND(W16=1),5,IF(AND(W16=2),20,IF(AND(W16=3),50,0)))</f>
        <v>5</v>
      </c>
    </row>
    <row r="17" spans="1:24" x14ac:dyDescent="0.15">
      <c r="A17" s="292">
        <v>14</v>
      </c>
      <c r="B17" s="304">
        <v>3</v>
      </c>
      <c r="C17" s="305" t="s">
        <v>832</v>
      </c>
      <c r="D17" s="320">
        <v>6</v>
      </c>
      <c r="E17" s="306">
        <f>IF(ISERROR(VLOOKUP(F17,[1]JC17!$A$8:$C$34,3)),"-",VLOOKUP(F17,[1]JC17!$A$8:$C$34,3))</f>
        <v>6</v>
      </c>
      <c r="F17" s="307">
        <f>H17+J17+L17+N17+P17+R17+T17+V17+X17</f>
        <v>740</v>
      </c>
      <c r="G17" s="308">
        <v>3</v>
      </c>
      <c r="H17" s="307">
        <f>IF(AND(G17=1),50,IF(AND(G17=2),200,IF(AND(G17=3),350,IF(AND(G17=4),550,IF(AND(G17=5),750,IF(AND(G17=6),950,IF(AND(G17=7),1250,IF(AND(G17=8),1550,IF(AND(G17=9),1850,0)))))))))</f>
        <v>350</v>
      </c>
      <c r="I17" s="308">
        <v>2</v>
      </c>
      <c r="J17" s="307">
        <f>IF(AND(I17=1),25,IF(AND(I17=2),125,IF(AND(I17=3),275,IF(AND(I17=4),450,IF(AND(I17=5),650,0)))))</f>
        <v>125</v>
      </c>
      <c r="K17" s="308">
        <v>2</v>
      </c>
      <c r="L17" s="307">
        <f>IF(AND(K17=1),25,IF(AND(K17=2),125,IF(AND(K17=3),275,IF(AND(K17=4),450,IF(AND(K17=5),650,0)))))</f>
        <v>125</v>
      </c>
      <c r="M17" s="309">
        <v>2</v>
      </c>
      <c r="N17" s="307">
        <f>IF(AND(M17=1),25,IF(AND(M17=2),75,IF(AND(M17=3),150,IF(AND(M17=4),225,IF(AND(M17=5),325,IF(AND(M17=6),450,0))))))</f>
        <v>75</v>
      </c>
      <c r="O17" s="309">
        <v>1</v>
      </c>
      <c r="P17" s="307">
        <f>IF(AND(O17=1),25,IF(AND(O17=2),75,IF(AND(O17=3),150,IF(AND(O17=4),225,IF(AND(O17=5),325,IF(AND(O17=6),450,0))))))</f>
        <v>25</v>
      </c>
      <c r="Q17" s="309">
        <v>1</v>
      </c>
      <c r="R17" s="307">
        <f>IF(AND(Q17=1),10,IF(AND(Q17=2),25,IF(AND(Q17=3),60,IF(AND(Q17=4),110,0))))</f>
        <v>10</v>
      </c>
      <c r="S17" s="308">
        <v>1</v>
      </c>
      <c r="T17" s="307">
        <f>IF(AND(S17=1),20,IF(AND(S17=2),50,IF(AND(S17=3),120,IF(AND(S17=4),220,0))))</f>
        <v>20</v>
      </c>
      <c r="U17" s="308">
        <v>1</v>
      </c>
      <c r="V17" s="307">
        <f>IF(AND(U17=1),5,IF(AND(U17=2),20,IF(AND(U17=3),50,0)))</f>
        <v>5</v>
      </c>
      <c r="W17" s="308">
        <v>1</v>
      </c>
      <c r="X17" s="307">
        <f>IF(AND(W17=1),5,IF(AND(W17=2),20,IF(AND(W17=3),50,0)))</f>
        <v>5</v>
      </c>
    </row>
    <row r="18" spans="1:24" x14ac:dyDescent="0.15">
      <c r="A18" s="292">
        <v>15</v>
      </c>
      <c r="B18" s="300"/>
      <c r="C18" s="301" t="s">
        <v>822</v>
      </c>
      <c r="D18" s="355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</row>
    <row r="19" spans="1:24" x14ac:dyDescent="0.15">
      <c r="A19" s="292">
        <v>16</v>
      </c>
      <c r="B19" s="304">
        <v>1</v>
      </c>
      <c r="C19" s="305" t="s">
        <v>849</v>
      </c>
      <c r="D19" s="320">
        <v>6</v>
      </c>
      <c r="E19" s="306">
        <f>IF(ISERROR(VLOOKUP(F19,[1]JC17!$A$8:$C$34,3)),"-",VLOOKUP(F19,[1]JC17!$A$8:$C$34,3))</f>
        <v>6</v>
      </c>
      <c r="F19" s="307">
        <f>H19+J19+L19+N19+P19+R19+T19+V19+X19</f>
        <v>740</v>
      </c>
      <c r="G19" s="308">
        <v>3</v>
      </c>
      <c r="H19" s="307">
        <f>IF(AND(G19=1),50,IF(AND(G19=2),200,IF(AND(G19=3),350,IF(AND(G19=4),550,IF(AND(G19=5),750,IF(AND(G19=6),950,IF(AND(G19=7),1250,IF(AND(G19=8),1550,IF(AND(G19=9),1850,0)))))))))</f>
        <v>350</v>
      </c>
      <c r="I19" s="308">
        <v>2</v>
      </c>
      <c r="J19" s="307">
        <f>IF(AND(I19=1),25,IF(AND(I19=2),125,IF(AND(I19=3),275,IF(AND(I19=4),450,IF(AND(I19=5),650,0)))))</f>
        <v>125</v>
      </c>
      <c r="K19" s="308">
        <v>2</v>
      </c>
      <c r="L19" s="307">
        <f>IF(AND(K19=1),25,IF(AND(K19=2),125,IF(AND(K19=3),275,IF(AND(K19=4),450,IF(AND(K19=5),650,0)))))</f>
        <v>125</v>
      </c>
      <c r="M19" s="309">
        <v>2</v>
      </c>
      <c r="N19" s="307">
        <f>IF(AND(M19=1),25,IF(AND(M19=2),75,IF(AND(M19=3),150,IF(AND(M19=4),225,IF(AND(M19=5),325,IF(AND(M19=6),450,0))))))</f>
        <v>75</v>
      </c>
      <c r="O19" s="309">
        <v>1</v>
      </c>
      <c r="P19" s="307">
        <f>IF(AND(O19=1),25,IF(AND(O19=2),75,IF(AND(O19=3),150,IF(AND(O19=4),225,IF(AND(O19=5),325,IF(AND(O19=6),450,0))))))</f>
        <v>25</v>
      </c>
      <c r="Q19" s="309">
        <v>1</v>
      </c>
      <c r="R19" s="307">
        <f>IF(AND(Q19=1),10,IF(AND(Q19=2),25,IF(AND(Q19=3),60,IF(AND(Q19=4),110,0))))</f>
        <v>10</v>
      </c>
      <c r="S19" s="308">
        <v>1</v>
      </c>
      <c r="T19" s="307">
        <f>IF(AND(S19=1),20,IF(AND(S19=2),50,IF(AND(S19=3),120,IF(AND(S19=4),220,0))))</f>
        <v>20</v>
      </c>
      <c r="U19" s="308">
        <v>1</v>
      </c>
      <c r="V19" s="307">
        <f>IF(AND(U19=1),5,IF(AND(U19=2),20,IF(AND(U19=3),50,0)))</f>
        <v>5</v>
      </c>
      <c r="W19" s="308">
        <v>1</v>
      </c>
      <c r="X19" s="307">
        <f>IF(AND(W19=1),5,IF(AND(W19=2),20,IF(AND(W19=3),50,0)))</f>
        <v>5</v>
      </c>
    </row>
    <row r="20" spans="1:24" x14ac:dyDescent="0.15">
      <c r="A20" s="292">
        <v>17</v>
      </c>
      <c r="B20" s="304">
        <v>2</v>
      </c>
      <c r="C20" s="305" t="s">
        <v>19</v>
      </c>
      <c r="D20" s="320">
        <v>5</v>
      </c>
      <c r="E20" s="306">
        <f>IF(ISERROR(VLOOKUP(F20,[1]JC17!$A$8:$C$34,3)),"-",VLOOKUP(F20,[1]JC17!$A$8:$C$34,3))</f>
        <v>5</v>
      </c>
      <c r="F20" s="307">
        <f>H20+J20+L20+N20+P20+R20+T20+V20+X20</f>
        <v>540</v>
      </c>
      <c r="G20" s="308">
        <v>3</v>
      </c>
      <c r="H20" s="307">
        <f>IF(AND(G20=1),50,IF(AND(G20=2),200,IF(AND(G20=3),350,IF(AND(G20=4),550,IF(AND(G20=5),750,IF(AND(G20=6),950,IF(AND(G20=7),1250,IF(AND(G20=8),1550,IF(AND(G20=9),1850,0)))))))))</f>
        <v>350</v>
      </c>
      <c r="I20" s="308">
        <v>1</v>
      </c>
      <c r="J20" s="307">
        <f>IF(AND(I20=1),25,IF(AND(I20=2),125,IF(AND(I20=3),275,IF(AND(I20=4),450,IF(AND(I20=5),650,0)))))</f>
        <v>25</v>
      </c>
      <c r="K20" s="308">
        <v>1</v>
      </c>
      <c r="L20" s="307">
        <f>IF(AND(K20=1),25,IF(AND(K20=2),125,IF(AND(K20=3),275,IF(AND(K20=4),450,IF(AND(K20=5),650,0)))))</f>
        <v>25</v>
      </c>
      <c r="M20" s="309">
        <v>2</v>
      </c>
      <c r="N20" s="307">
        <f>IF(AND(M20=1),25,IF(AND(M20=2),75,IF(AND(M20=3),150,IF(AND(M20=4),225,IF(AND(M20=5),325,IF(AND(M20=6),450,0))))))</f>
        <v>75</v>
      </c>
      <c r="O20" s="309">
        <v>1</v>
      </c>
      <c r="P20" s="307">
        <f>IF(AND(O20=1),25,IF(AND(O20=2),75,IF(AND(O20=3),150,IF(AND(O20=4),225,IF(AND(O20=5),325,IF(AND(O20=6),450,0))))))</f>
        <v>25</v>
      </c>
      <c r="Q20" s="309">
        <v>1</v>
      </c>
      <c r="R20" s="307">
        <f>IF(AND(Q20=1),10,IF(AND(Q20=2),25,IF(AND(Q20=3),60,IF(AND(Q20=4),110,0))))</f>
        <v>10</v>
      </c>
      <c r="S20" s="308">
        <v>1</v>
      </c>
      <c r="T20" s="307">
        <f>IF(AND(S20=1),20,IF(AND(S20=2),50,IF(AND(S20=3),120,IF(AND(S20=4),220,0))))</f>
        <v>20</v>
      </c>
      <c r="U20" s="308">
        <v>1</v>
      </c>
      <c r="V20" s="307">
        <f>IF(AND(U20=1),5,IF(AND(U20=2),20,IF(AND(U20=3),50,0)))</f>
        <v>5</v>
      </c>
      <c r="W20" s="308">
        <v>1</v>
      </c>
      <c r="X20" s="307">
        <f>IF(AND(W20=1),5,IF(AND(W20=2),20,IF(AND(W20=3),50,0)))</f>
        <v>5</v>
      </c>
    </row>
    <row r="21" spans="1:24" x14ac:dyDescent="0.15">
      <c r="A21" s="292">
        <v>18</v>
      </c>
      <c r="B21" s="298"/>
      <c r="C21" s="299" t="s">
        <v>823</v>
      </c>
      <c r="D21" s="355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</row>
    <row r="22" spans="1:24" x14ac:dyDescent="0.15">
      <c r="A22" s="292">
        <v>19</v>
      </c>
      <c r="B22" s="300"/>
      <c r="C22" s="301" t="s">
        <v>160</v>
      </c>
      <c r="D22" s="355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</row>
    <row r="23" spans="1:24" x14ac:dyDescent="0.15">
      <c r="A23" s="292">
        <v>20</v>
      </c>
      <c r="B23" s="304">
        <v>1</v>
      </c>
      <c r="C23" s="305" t="s">
        <v>161</v>
      </c>
      <c r="D23" s="320">
        <v>7</v>
      </c>
      <c r="E23" s="306">
        <f>IF(ISERROR(VLOOKUP(F23,[1]JC17!$A$8:$C$34,3)),"-",VLOOKUP(F23,[1]JC17!$A$8:$C$34,3))</f>
        <v>7</v>
      </c>
      <c r="F23" s="307">
        <f>H23+J23+L23+N23+P23+R23+T23+V23+X23</f>
        <v>880</v>
      </c>
      <c r="G23" s="308">
        <v>3</v>
      </c>
      <c r="H23" s="307">
        <f>IF(AND(G23=1),50,IF(AND(G23=2),200,IF(AND(G23=3),350,IF(AND(G23=4),550,IF(AND(G23=5),750,IF(AND(G23=6),950,IF(AND(G23=7),1250,IF(AND(G23=8),1550,IF(AND(G23=9),1850,0)))))))))</f>
        <v>350</v>
      </c>
      <c r="I23" s="308">
        <v>2</v>
      </c>
      <c r="J23" s="307">
        <f>IF(AND(I23=1),25,IF(AND(I23=2),125,IF(AND(I23=3),275,IF(AND(I23=4),450,IF(AND(I23=5),650,0)))))</f>
        <v>125</v>
      </c>
      <c r="K23" s="308">
        <v>2</v>
      </c>
      <c r="L23" s="307">
        <f>IF(AND(K23=1),25,IF(AND(K23=2),125,IF(AND(K23=3),275,IF(AND(K23=4),450,IF(AND(K23=5),650,0)))))</f>
        <v>125</v>
      </c>
      <c r="M23" s="309">
        <v>3</v>
      </c>
      <c r="N23" s="307">
        <f>IF(AND(M23=1),25,IF(AND(M23=2),75,IF(AND(M23=3),150,IF(AND(M23=4),225,IF(AND(M23=5),325,IF(AND(M23=6),450,0))))))</f>
        <v>150</v>
      </c>
      <c r="O23" s="309">
        <v>2</v>
      </c>
      <c r="P23" s="307">
        <f>IF(AND(O23=1),25,IF(AND(O23=2),75,IF(AND(O23=3),150,IF(AND(O23=4),225,IF(AND(O23=5),325,IF(AND(O23=6),450,0))))))</f>
        <v>75</v>
      </c>
      <c r="Q23" s="309">
        <v>2</v>
      </c>
      <c r="R23" s="307">
        <f>IF(AND(Q23=1),10,IF(AND(Q23=2),25,IF(AND(Q23=3),60,IF(AND(Q23=4),110,0))))</f>
        <v>25</v>
      </c>
      <c r="S23" s="308">
        <v>1</v>
      </c>
      <c r="T23" s="307">
        <f>IF(AND(S23=1),20,IF(AND(S23=2),50,IF(AND(S23=3),120,IF(AND(S23=4),220,0))))</f>
        <v>20</v>
      </c>
      <c r="U23" s="308">
        <v>1</v>
      </c>
      <c r="V23" s="307">
        <f>IF(AND(U23=1),5,IF(AND(U23=2),20,IF(AND(U23=3),50,0)))</f>
        <v>5</v>
      </c>
      <c r="W23" s="308">
        <v>1</v>
      </c>
      <c r="X23" s="307">
        <f>IF(AND(W23=1),5,IF(AND(W23=2),20,IF(AND(W23=3),50,0)))</f>
        <v>5</v>
      </c>
    </row>
    <row r="24" spans="1:24" x14ac:dyDescent="0.15">
      <c r="A24" s="292">
        <v>21</v>
      </c>
      <c r="B24" s="304">
        <v>2</v>
      </c>
      <c r="C24" s="305" t="s">
        <v>11</v>
      </c>
      <c r="D24" s="320">
        <v>5</v>
      </c>
      <c r="E24" s="306">
        <f>IF(ISERROR(VLOOKUP(F24,[1]JC17!$A$8:$C$34,3)),"-",VLOOKUP(F24,[1]JC17!$A$8:$C$34,3))</f>
        <v>5</v>
      </c>
      <c r="F24" s="307">
        <f>H24+J24+L24+N24+P24+R24+T24+V24+X24</f>
        <v>540</v>
      </c>
      <c r="G24" s="308">
        <v>3</v>
      </c>
      <c r="H24" s="307">
        <f>IF(AND(G24=1),50,IF(AND(G24=2),200,IF(AND(G24=3),350,IF(AND(G24=4),550,IF(AND(G24=5),750,IF(AND(G24=6),950,IF(AND(G24=7),1250,IF(AND(G24=8),1550,IF(AND(G24=9),1850,0)))))))))</f>
        <v>350</v>
      </c>
      <c r="I24" s="308">
        <v>1</v>
      </c>
      <c r="J24" s="307">
        <f>IF(AND(I24=1),25,IF(AND(I24=2),125,IF(AND(I24=3),275,IF(AND(I24=4),450,IF(AND(I24=5),650,0)))))</f>
        <v>25</v>
      </c>
      <c r="K24" s="308">
        <v>1</v>
      </c>
      <c r="L24" s="307">
        <f>IF(AND(K24=1),25,IF(AND(K24=2),125,IF(AND(K24=3),275,IF(AND(K24=4),450,IF(AND(K24=5),650,0)))))</f>
        <v>25</v>
      </c>
      <c r="M24" s="309">
        <v>2</v>
      </c>
      <c r="N24" s="307">
        <f>IF(AND(M24=1),25,IF(AND(M24=2),75,IF(AND(M24=3),150,IF(AND(M24=4),225,IF(AND(M24=5),325,IF(AND(M24=6),450,0))))))</f>
        <v>75</v>
      </c>
      <c r="O24" s="309">
        <v>1</v>
      </c>
      <c r="P24" s="307">
        <f>IF(AND(O24=1),25,IF(AND(O24=2),75,IF(AND(O24=3),150,IF(AND(O24=4),225,IF(AND(O24=5),325,IF(AND(O24=6),450,0))))))</f>
        <v>25</v>
      </c>
      <c r="Q24" s="309">
        <v>1</v>
      </c>
      <c r="R24" s="307">
        <f>IF(AND(Q24=1),10,IF(AND(Q24=2),25,IF(AND(Q24=3),60,IF(AND(Q24=4),110,0))))</f>
        <v>10</v>
      </c>
      <c r="S24" s="308">
        <v>1</v>
      </c>
      <c r="T24" s="307">
        <f>IF(AND(S24=1),20,IF(AND(S24=2),50,IF(AND(S24=3),120,IF(AND(S24=4),220,0))))</f>
        <v>20</v>
      </c>
      <c r="U24" s="308">
        <v>1</v>
      </c>
      <c r="V24" s="307">
        <f>IF(AND(U24=1),5,IF(AND(U24=2),20,IF(AND(U24=3),50,0)))</f>
        <v>5</v>
      </c>
      <c r="W24" s="308">
        <v>1</v>
      </c>
      <c r="X24" s="307">
        <f>IF(AND(W24=1),5,IF(AND(W24=2),20,IF(AND(W24=3),50,0)))</f>
        <v>5</v>
      </c>
    </row>
    <row r="25" spans="1:24" x14ac:dyDescent="0.15">
      <c r="A25" s="292">
        <v>22</v>
      </c>
      <c r="B25" s="304">
        <v>3</v>
      </c>
      <c r="C25" s="305" t="s">
        <v>21</v>
      </c>
      <c r="D25" s="320">
        <v>5</v>
      </c>
      <c r="E25" s="306">
        <f>IF(ISERROR(VLOOKUP(F25,[1]JC17!$A$8:$C$34,3)),"-",VLOOKUP(F25,[1]JC17!$A$8:$C$34,3))</f>
        <v>5</v>
      </c>
      <c r="F25" s="307">
        <f>H25+J25+L25+N25+P25+R25+T25+V25+X25</f>
        <v>540</v>
      </c>
      <c r="G25" s="308">
        <v>3</v>
      </c>
      <c r="H25" s="307">
        <f>IF(AND(G25=1),50,IF(AND(G25=2),200,IF(AND(G25=3),350,IF(AND(G25=4),550,IF(AND(G25=5),750,IF(AND(G25=6),950,IF(AND(G25=7),1250,IF(AND(G25=8),1550,IF(AND(G25=9),1850,0)))))))))</f>
        <v>350</v>
      </c>
      <c r="I25" s="308">
        <v>1</v>
      </c>
      <c r="J25" s="307">
        <f>IF(AND(I25=1),25,IF(AND(I25=2),125,IF(AND(I25=3),275,IF(AND(I25=4),450,IF(AND(I25=5),650,0)))))</f>
        <v>25</v>
      </c>
      <c r="K25" s="308">
        <v>1</v>
      </c>
      <c r="L25" s="307">
        <f>IF(AND(K25=1),25,IF(AND(K25=2),125,IF(AND(K25=3),275,IF(AND(K25=4),450,IF(AND(K25=5),650,0)))))</f>
        <v>25</v>
      </c>
      <c r="M25" s="309">
        <v>2</v>
      </c>
      <c r="N25" s="307">
        <f>IF(AND(M25=1),25,IF(AND(M25=2),75,IF(AND(M25=3),150,IF(AND(M25=4),225,IF(AND(M25=5),325,IF(AND(M25=6),450,0))))))</f>
        <v>75</v>
      </c>
      <c r="O25" s="309">
        <v>1</v>
      </c>
      <c r="P25" s="307">
        <f>IF(AND(O25=1),25,IF(AND(O25=2),75,IF(AND(O25=3),150,IF(AND(O25=4),225,IF(AND(O25=5),325,IF(AND(O25=6),450,0))))))</f>
        <v>25</v>
      </c>
      <c r="Q25" s="309">
        <v>1</v>
      </c>
      <c r="R25" s="307">
        <f>IF(AND(Q25=1),10,IF(AND(Q25=2),25,IF(AND(Q25=3),60,IF(AND(Q25=4),110,0))))</f>
        <v>10</v>
      </c>
      <c r="S25" s="308">
        <v>1</v>
      </c>
      <c r="T25" s="307">
        <f>IF(AND(S25=1),20,IF(AND(S25=2),50,IF(AND(S25=3),120,IF(AND(S25=4),220,0))))</f>
        <v>20</v>
      </c>
      <c r="U25" s="308">
        <v>1</v>
      </c>
      <c r="V25" s="307">
        <f>IF(AND(U25=1),5,IF(AND(U25=2),20,IF(AND(U25=3),50,0)))</f>
        <v>5</v>
      </c>
      <c r="W25" s="308">
        <v>1</v>
      </c>
      <c r="X25" s="307">
        <f>IF(AND(W25=1),5,IF(AND(W25=2),20,IF(AND(W25=3),50,0)))</f>
        <v>5</v>
      </c>
    </row>
    <row r="26" spans="1:24" x14ac:dyDescent="0.15">
      <c r="A26" s="292">
        <v>23</v>
      </c>
      <c r="B26" s="300"/>
      <c r="C26" s="301" t="s">
        <v>162</v>
      </c>
      <c r="D26" s="355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</row>
    <row r="27" spans="1:24" x14ac:dyDescent="0.15">
      <c r="A27" s="292">
        <v>24</v>
      </c>
      <c r="B27" s="304">
        <v>1</v>
      </c>
      <c r="C27" s="305" t="s">
        <v>833</v>
      </c>
      <c r="D27" s="320">
        <v>6</v>
      </c>
      <c r="E27" s="306">
        <f>IF(ISERROR(VLOOKUP(F27,[1]JC17!$A$8:$C$34,3)),"-",VLOOKUP(F27,[1]JC17!$A$8:$C$34,3))</f>
        <v>6</v>
      </c>
      <c r="F27" s="307">
        <f>H27+J27+L27+N27+P27+R27+T27+V27+X27</f>
        <v>740</v>
      </c>
      <c r="G27" s="308">
        <v>3</v>
      </c>
      <c r="H27" s="307">
        <f>IF(AND(G27=1),50,IF(AND(G27=2),200,IF(AND(G27=3),350,IF(AND(G27=4),550,IF(AND(G27=5),750,IF(AND(G27=6),950,IF(AND(G27=7),1250,IF(AND(G27=8),1550,IF(AND(G27=9),1850,0)))))))))</f>
        <v>350</v>
      </c>
      <c r="I27" s="308">
        <v>2</v>
      </c>
      <c r="J27" s="307">
        <f>IF(AND(I27=1),25,IF(AND(I27=2),125,IF(AND(I27=3),275,IF(AND(I27=4),450,IF(AND(I27=5),650,0)))))</f>
        <v>125</v>
      </c>
      <c r="K27" s="308">
        <v>2</v>
      </c>
      <c r="L27" s="307">
        <f>IF(AND(K27=1),25,IF(AND(K27=2),125,IF(AND(K27=3),275,IF(AND(K27=4),450,IF(AND(K27=5),650,0)))))</f>
        <v>125</v>
      </c>
      <c r="M27" s="309">
        <v>2</v>
      </c>
      <c r="N27" s="307">
        <f>IF(AND(M27=1),25,IF(AND(M27=2),75,IF(AND(M27=3),150,IF(AND(M27=4),225,IF(AND(M27=5),325,IF(AND(M27=6),450,0))))))</f>
        <v>75</v>
      </c>
      <c r="O27" s="309">
        <v>1</v>
      </c>
      <c r="P27" s="307">
        <f>IF(AND(O27=1),25,IF(AND(O27=2),75,IF(AND(O27=3),150,IF(AND(O27=4),225,IF(AND(O27=5),325,IF(AND(O27=6),450,0))))))</f>
        <v>25</v>
      </c>
      <c r="Q27" s="309">
        <v>1</v>
      </c>
      <c r="R27" s="307">
        <f>IF(AND(Q27=1),10,IF(AND(Q27=2),25,IF(AND(Q27=3),60,IF(AND(Q27=4),110,0))))</f>
        <v>10</v>
      </c>
      <c r="S27" s="308">
        <v>1</v>
      </c>
      <c r="T27" s="307">
        <f>IF(AND(S27=1),20,IF(AND(S27=2),50,IF(AND(S27=3),120,IF(AND(S27=4),220,0))))</f>
        <v>20</v>
      </c>
      <c r="U27" s="308">
        <v>1</v>
      </c>
      <c r="V27" s="307">
        <f>IF(AND(U27=1),5,IF(AND(U27=2),20,IF(AND(U27=3),50,0)))</f>
        <v>5</v>
      </c>
      <c r="W27" s="308">
        <v>1</v>
      </c>
      <c r="X27" s="307">
        <f>IF(AND(W27=1),5,IF(AND(W27=2),20,IF(AND(W27=3),50,0)))</f>
        <v>5</v>
      </c>
    </row>
    <row r="28" spans="1:24" x14ac:dyDescent="0.15">
      <c r="A28" s="292">
        <v>25</v>
      </c>
      <c r="B28" s="304">
        <v>2</v>
      </c>
      <c r="C28" s="305" t="s">
        <v>124</v>
      </c>
      <c r="D28" s="320">
        <v>5</v>
      </c>
      <c r="E28" s="306">
        <f>IF(ISERROR(VLOOKUP(F28,[1]JC17!$A$8:$C$34,3)),"-",VLOOKUP(F28,[1]JC17!$A$8:$C$34,3))</f>
        <v>5</v>
      </c>
      <c r="F28" s="307">
        <f>H28+J28+L28+N28+P28+R28+T28+V28+X28</f>
        <v>540</v>
      </c>
      <c r="G28" s="308">
        <v>3</v>
      </c>
      <c r="H28" s="307">
        <f>IF(AND(G28=1),50,IF(AND(G28=2),200,IF(AND(G28=3),350,IF(AND(G28=4),550,IF(AND(G28=5),750,IF(AND(G28=6),950,IF(AND(G28=7),1250,IF(AND(G28=8),1550,IF(AND(G28=9),1850,0)))))))))</f>
        <v>350</v>
      </c>
      <c r="I28" s="308">
        <v>1</v>
      </c>
      <c r="J28" s="307">
        <f>IF(AND(I28=1),25,IF(AND(I28=2),125,IF(AND(I28=3),275,IF(AND(I28=4),450,IF(AND(I28=5),650,0)))))</f>
        <v>25</v>
      </c>
      <c r="K28" s="308">
        <v>1</v>
      </c>
      <c r="L28" s="307">
        <f>IF(AND(K28=1),25,IF(AND(K28=2),125,IF(AND(K28=3),275,IF(AND(K28=4),450,IF(AND(K28=5),650,0)))))</f>
        <v>25</v>
      </c>
      <c r="M28" s="309">
        <v>2</v>
      </c>
      <c r="N28" s="307">
        <f>IF(AND(M28=1),25,IF(AND(M28=2),75,IF(AND(M28=3),150,IF(AND(M28=4),225,IF(AND(M28=5),325,IF(AND(M28=6),450,0))))))</f>
        <v>75</v>
      </c>
      <c r="O28" s="309">
        <v>1</v>
      </c>
      <c r="P28" s="307">
        <f>IF(AND(O28=1),25,IF(AND(O28=2),75,IF(AND(O28=3),150,IF(AND(O28=4),225,IF(AND(O28=5),325,IF(AND(O28=6),450,0))))))</f>
        <v>25</v>
      </c>
      <c r="Q28" s="309">
        <v>1</v>
      </c>
      <c r="R28" s="307">
        <f>IF(AND(Q28=1),10,IF(AND(Q28=2),25,IF(AND(Q28=3),60,IF(AND(Q28=4),110,0))))</f>
        <v>10</v>
      </c>
      <c r="S28" s="308">
        <v>1</v>
      </c>
      <c r="T28" s="307">
        <f>IF(AND(S28=1),20,IF(AND(S28=2),50,IF(AND(S28=3),120,IF(AND(S28=4),220,0))))</f>
        <v>20</v>
      </c>
      <c r="U28" s="308">
        <v>1</v>
      </c>
      <c r="V28" s="307">
        <f>IF(AND(U28=1),5,IF(AND(U28=2),20,IF(AND(U28=3),50,0)))</f>
        <v>5</v>
      </c>
      <c r="W28" s="308">
        <v>1</v>
      </c>
      <c r="X28" s="307">
        <f>IF(AND(W28=1),5,IF(AND(W28=2),20,IF(AND(W28=3),50,0)))</f>
        <v>5</v>
      </c>
    </row>
    <row r="29" spans="1:24" x14ac:dyDescent="0.15">
      <c r="A29" s="292">
        <v>26</v>
      </c>
      <c r="B29" s="300"/>
      <c r="C29" s="301" t="s">
        <v>163</v>
      </c>
      <c r="D29" s="355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</row>
    <row r="30" spans="1:24" x14ac:dyDescent="0.15">
      <c r="A30" s="292">
        <v>27</v>
      </c>
      <c r="B30" s="304">
        <v>1</v>
      </c>
      <c r="C30" s="310" t="s">
        <v>834</v>
      </c>
      <c r="D30" s="320">
        <v>6</v>
      </c>
      <c r="E30" s="306">
        <f>IF(ISERROR(VLOOKUP(F30,[1]JC17!$A$8:$C$34,3)),"-",VLOOKUP(F30,[1]JC17!$A$8:$C$34,3))</f>
        <v>6</v>
      </c>
      <c r="F30" s="307">
        <f>H30+J30+L30+N30+P30+R30+T30+V30+X30</f>
        <v>740</v>
      </c>
      <c r="G30" s="308">
        <v>3</v>
      </c>
      <c r="H30" s="307">
        <f>IF(AND(G30=1),50,IF(AND(G30=2),200,IF(AND(G30=3),350,IF(AND(G30=4),550,IF(AND(G30=5),750,IF(AND(G30=6),950,IF(AND(G30=7),1250,IF(AND(G30=8),1550,IF(AND(G30=9),1850,0)))))))))</f>
        <v>350</v>
      </c>
      <c r="I30" s="308">
        <v>2</v>
      </c>
      <c r="J30" s="307">
        <f>IF(AND(I30=1),25,IF(AND(I30=2),125,IF(AND(I30=3),275,IF(AND(I30=4),450,IF(AND(I30=5),650,0)))))</f>
        <v>125</v>
      </c>
      <c r="K30" s="308">
        <v>2</v>
      </c>
      <c r="L30" s="307">
        <f>IF(AND(K30=1),25,IF(AND(K30=2),125,IF(AND(K30=3),275,IF(AND(K30=4),450,IF(AND(K30=5),650,0)))))</f>
        <v>125</v>
      </c>
      <c r="M30" s="309">
        <v>2</v>
      </c>
      <c r="N30" s="307">
        <f>IF(AND(M30=1),25,IF(AND(M30=2),75,IF(AND(M30=3),150,IF(AND(M30=4),225,IF(AND(M30=5),325,IF(AND(M30=6),450,0))))))</f>
        <v>75</v>
      </c>
      <c r="O30" s="309">
        <v>1</v>
      </c>
      <c r="P30" s="307">
        <f>IF(AND(O30=1),25,IF(AND(O30=2),75,IF(AND(O30=3),150,IF(AND(O30=4),225,IF(AND(O30=5),325,IF(AND(O30=6),450,0))))))</f>
        <v>25</v>
      </c>
      <c r="Q30" s="309">
        <v>1</v>
      </c>
      <c r="R30" s="307">
        <f>IF(AND(Q30=1),10,IF(AND(Q30=2),25,IF(AND(Q30=3),60,IF(AND(Q30=4),110,0))))</f>
        <v>10</v>
      </c>
      <c r="S30" s="308">
        <v>1</v>
      </c>
      <c r="T30" s="307">
        <f>IF(AND(S30=1),20,IF(AND(S30=2),50,IF(AND(S30=3),120,IF(AND(S30=4),220,0))))</f>
        <v>20</v>
      </c>
      <c r="U30" s="308">
        <v>1</v>
      </c>
      <c r="V30" s="307">
        <f>IF(AND(U30=1),5,IF(AND(U30=2),20,IF(AND(U30=3),50,0)))</f>
        <v>5</v>
      </c>
      <c r="W30" s="308">
        <v>1</v>
      </c>
      <c r="X30" s="307">
        <f>IF(AND(W30=1),5,IF(AND(W30=2),20,IF(AND(W30=3),50,0)))</f>
        <v>5</v>
      </c>
    </row>
    <row r="31" spans="1:24" x14ac:dyDescent="0.15">
      <c r="A31" s="292">
        <v>28</v>
      </c>
      <c r="B31" s="304">
        <v>2</v>
      </c>
      <c r="C31" s="305" t="s">
        <v>18</v>
      </c>
      <c r="D31" s="320">
        <v>5</v>
      </c>
      <c r="E31" s="306">
        <f>IF(ISERROR(VLOOKUP(F31,[1]JC17!$A$8:$C$34,3)),"-",VLOOKUP(F31,[1]JC17!$A$8:$C$34,3))</f>
        <v>5</v>
      </c>
      <c r="F31" s="307">
        <f>H31+J31+L31+N31+P31+R31+T31+V31+X31</f>
        <v>540</v>
      </c>
      <c r="G31" s="308">
        <v>3</v>
      </c>
      <c r="H31" s="307">
        <f>IF(AND(G31=1),50,IF(AND(G31=2),200,IF(AND(G31=3),350,IF(AND(G31=4),550,IF(AND(G31=5),750,IF(AND(G31=6),950,IF(AND(G31=7),1250,IF(AND(G31=8),1550,IF(AND(G31=9),1850,0)))))))))</f>
        <v>350</v>
      </c>
      <c r="I31" s="308">
        <v>1</v>
      </c>
      <c r="J31" s="307">
        <f>IF(AND(I31=1),25,IF(AND(I31=2),125,IF(AND(I31=3),275,IF(AND(I31=4),450,IF(AND(I31=5),650,0)))))</f>
        <v>25</v>
      </c>
      <c r="K31" s="308">
        <v>1</v>
      </c>
      <c r="L31" s="307">
        <f>IF(AND(K31=1),25,IF(AND(K31=2),125,IF(AND(K31=3),275,IF(AND(K31=4),450,IF(AND(K31=5),650,0)))))</f>
        <v>25</v>
      </c>
      <c r="M31" s="309">
        <v>2</v>
      </c>
      <c r="N31" s="307">
        <f>IF(AND(M31=1),25,IF(AND(M31=2),75,IF(AND(M31=3),150,IF(AND(M31=4),225,IF(AND(M31=5),325,IF(AND(M31=6),450,0))))))</f>
        <v>75</v>
      </c>
      <c r="O31" s="309">
        <v>1</v>
      </c>
      <c r="P31" s="307">
        <f>IF(AND(O31=1),25,IF(AND(O31=2),75,IF(AND(O31=3),150,IF(AND(O31=4),225,IF(AND(O31=5),325,IF(AND(O31=6),450,0))))))</f>
        <v>25</v>
      </c>
      <c r="Q31" s="309">
        <v>1</v>
      </c>
      <c r="R31" s="307">
        <f>IF(AND(Q31=1),10,IF(AND(Q31=2),25,IF(AND(Q31=3),60,IF(AND(Q31=4),110,0))))</f>
        <v>10</v>
      </c>
      <c r="S31" s="308">
        <v>1</v>
      </c>
      <c r="T31" s="307">
        <f>IF(AND(S31=1),20,IF(AND(S31=2),50,IF(AND(S31=3),120,IF(AND(S31=4),220,0))))</f>
        <v>20</v>
      </c>
      <c r="U31" s="308">
        <v>1</v>
      </c>
      <c r="V31" s="307">
        <f>IF(AND(U31=1),5,IF(AND(U31=2),20,IF(AND(U31=3),50,0)))</f>
        <v>5</v>
      </c>
      <c r="W31" s="308">
        <v>1</v>
      </c>
      <c r="X31" s="307">
        <f>IF(AND(W31=1),5,IF(AND(W31=2),20,IF(AND(W31=3),50,0)))</f>
        <v>5</v>
      </c>
    </row>
    <row r="32" spans="1:24" x14ac:dyDescent="0.15">
      <c r="A32" s="292">
        <v>29</v>
      </c>
      <c r="B32" s="298"/>
      <c r="C32" s="299" t="s">
        <v>824</v>
      </c>
      <c r="D32" s="355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</row>
    <row r="33" spans="1:24" x14ac:dyDescent="0.15">
      <c r="A33" s="292">
        <v>30</v>
      </c>
      <c r="B33" s="300"/>
      <c r="C33" s="301" t="s">
        <v>164</v>
      </c>
      <c r="D33" s="355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</row>
    <row r="34" spans="1:24" x14ac:dyDescent="0.15">
      <c r="A34" s="292">
        <v>31</v>
      </c>
      <c r="B34" s="304">
        <v>1</v>
      </c>
      <c r="C34" s="305" t="s">
        <v>835</v>
      </c>
      <c r="D34" s="320">
        <v>6</v>
      </c>
      <c r="E34" s="306">
        <f>IF(ISERROR(VLOOKUP(F34,[1]JC17!$A$8:$C$34,3)),"-",VLOOKUP(F34,[1]JC17!$A$8:$C$34,3))</f>
        <v>6</v>
      </c>
      <c r="F34" s="307">
        <f>H34+J34+L34+N34+P34+R34+T34+V34+X34</f>
        <v>740</v>
      </c>
      <c r="G34" s="308">
        <v>3</v>
      </c>
      <c r="H34" s="307">
        <f>IF(AND(G34=1),50,IF(AND(G34=2),200,IF(AND(G34=3),350,IF(AND(G34=4),550,IF(AND(G34=5),750,IF(AND(G34=6),950,IF(AND(G34=7),1250,IF(AND(G34=8),1550,IF(AND(G34=9),1850,0)))))))))</f>
        <v>350</v>
      </c>
      <c r="I34" s="308">
        <v>2</v>
      </c>
      <c r="J34" s="307">
        <f>IF(AND(I34=1),25,IF(AND(I34=2),125,IF(AND(I34=3),275,IF(AND(I34=4),450,IF(AND(I34=5),650,0)))))</f>
        <v>125</v>
      </c>
      <c r="K34" s="308">
        <v>2</v>
      </c>
      <c r="L34" s="307">
        <f>IF(AND(K34=1),25,IF(AND(K34=2),125,IF(AND(K34=3),275,IF(AND(K34=4),450,IF(AND(K34=5),650,0)))))</f>
        <v>125</v>
      </c>
      <c r="M34" s="309">
        <v>2</v>
      </c>
      <c r="N34" s="307">
        <f>IF(AND(M34=1),25,IF(AND(M34=2),75,IF(AND(M34=3),150,IF(AND(M34=4),225,IF(AND(M34=5),325,IF(AND(M34=6),450,0))))))</f>
        <v>75</v>
      </c>
      <c r="O34" s="309">
        <v>1</v>
      </c>
      <c r="P34" s="307">
        <f>IF(AND(O34=1),25,IF(AND(O34=2),75,IF(AND(O34=3),150,IF(AND(O34=4),225,IF(AND(O34=5),325,IF(AND(O34=6),450,0))))))</f>
        <v>25</v>
      </c>
      <c r="Q34" s="309">
        <v>1</v>
      </c>
      <c r="R34" s="307">
        <f>IF(AND(Q34=1),10,IF(AND(Q34=2),25,IF(AND(Q34=3),60,IF(AND(Q34=4),110,0))))</f>
        <v>10</v>
      </c>
      <c r="S34" s="308">
        <v>1</v>
      </c>
      <c r="T34" s="307">
        <f>IF(AND(S34=1),20,IF(AND(S34=2),50,IF(AND(S34=3),120,IF(AND(S34=4),220,0))))</f>
        <v>20</v>
      </c>
      <c r="U34" s="308">
        <v>1</v>
      </c>
      <c r="V34" s="307">
        <f>IF(AND(U34=1),5,IF(AND(U34=2),20,IF(AND(U34=3),50,0)))</f>
        <v>5</v>
      </c>
      <c r="W34" s="308">
        <v>1</v>
      </c>
      <c r="X34" s="307">
        <f>IF(AND(W34=1),5,IF(AND(W34=2),20,IF(AND(W34=3),50,0)))</f>
        <v>5</v>
      </c>
    </row>
    <row r="35" spans="1:24" x14ac:dyDescent="0.15">
      <c r="A35" s="292">
        <v>32</v>
      </c>
      <c r="B35" s="304">
        <v>2</v>
      </c>
      <c r="C35" s="310" t="s">
        <v>836</v>
      </c>
      <c r="D35" s="320">
        <v>5</v>
      </c>
      <c r="E35" s="306">
        <f>IF(ISERROR(VLOOKUP(F35,[1]JC17!$A$8:$C$34,3)),"-",VLOOKUP(F35,[1]JC17!$A$8:$C$34,3))</f>
        <v>5</v>
      </c>
      <c r="F35" s="307">
        <f>H35+J35+L35+N35+P35+R35+T35+V35+X35</f>
        <v>540</v>
      </c>
      <c r="G35" s="308">
        <v>3</v>
      </c>
      <c r="H35" s="307">
        <f>IF(AND(G35=1),50,IF(AND(G35=2),200,IF(AND(G35=3),350,IF(AND(G35=4),550,IF(AND(G35=5),750,IF(AND(G35=6),950,IF(AND(G35=7),1250,IF(AND(G35=8),1550,IF(AND(G35=9),1850,0)))))))))</f>
        <v>350</v>
      </c>
      <c r="I35" s="308">
        <v>1</v>
      </c>
      <c r="J35" s="307">
        <f>IF(AND(I35=1),25,IF(AND(I35=2),125,IF(AND(I35=3),275,IF(AND(I35=4),450,IF(AND(I35=5),650,0)))))</f>
        <v>25</v>
      </c>
      <c r="K35" s="308">
        <v>1</v>
      </c>
      <c r="L35" s="307">
        <f>IF(AND(K35=1),25,IF(AND(K35=2),125,IF(AND(K35=3),275,IF(AND(K35=4),450,IF(AND(K35=5),650,0)))))</f>
        <v>25</v>
      </c>
      <c r="M35" s="309">
        <v>2</v>
      </c>
      <c r="N35" s="307">
        <f>IF(AND(M35=1),25,IF(AND(M35=2),75,IF(AND(M35=3),150,IF(AND(M35=4),225,IF(AND(M35=5),325,IF(AND(M35=6),450,0))))))</f>
        <v>75</v>
      </c>
      <c r="O35" s="309">
        <v>1</v>
      </c>
      <c r="P35" s="307">
        <f>IF(AND(O35=1),25,IF(AND(O35=2),75,IF(AND(O35=3),150,IF(AND(O35=4),225,IF(AND(O35=5),325,IF(AND(O35=6),450,0))))))</f>
        <v>25</v>
      </c>
      <c r="Q35" s="309">
        <v>1</v>
      </c>
      <c r="R35" s="307">
        <f>IF(AND(Q35=1),10,IF(AND(Q35=2),25,IF(AND(Q35=3),60,IF(AND(Q35=4),110,0))))</f>
        <v>10</v>
      </c>
      <c r="S35" s="308">
        <v>1</v>
      </c>
      <c r="T35" s="307">
        <f>IF(AND(S35=1),20,IF(AND(S35=2),50,IF(AND(S35=3),120,IF(AND(S35=4),220,0))))</f>
        <v>20</v>
      </c>
      <c r="U35" s="308">
        <v>1</v>
      </c>
      <c r="V35" s="307">
        <f>IF(AND(U35=1),5,IF(AND(U35=2),20,IF(AND(U35=3),50,0)))</f>
        <v>5</v>
      </c>
      <c r="W35" s="308">
        <v>1</v>
      </c>
      <c r="X35" s="307">
        <f>IF(AND(W35=1),5,IF(AND(W35=2),20,IF(AND(W35=3),50,0)))</f>
        <v>5</v>
      </c>
    </row>
    <row r="36" spans="1:24" x14ac:dyDescent="0.15">
      <c r="A36" s="292">
        <v>33</v>
      </c>
      <c r="B36" s="300"/>
      <c r="C36" s="301" t="s">
        <v>165</v>
      </c>
      <c r="D36" s="355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</row>
    <row r="37" spans="1:24" x14ac:dyDescent="0.15">
      <c r="A37" s="292">
        <v>34</v>
      </c>
      <c r="B37" s="304">
        <v>1</v>
      </c>
      <c r="C37" s="305" t="s">
        <v>835</v>
      </c>
      <c r="D37" s="320">
        <v>6</v>
      </c>
      <c r="E37" s="306">
        <f>IF(ISERROR(VLOOKUP(F37,[1]JC17!$A$8:$C$34,3)),"-",VLOOKUP(F37,[1]JC17!$A$8:$C$34,3))</f>
        <v>6</v>
      </c>
      <c r="F37" s="307">
        <f>H37+J37+L37+N37+P37+R37+T37+V37+X37</f>
        <v>740</v>
      </c>
      <c r="G37" s="308">
        <v>3</v>
      </c>
      <c r="H37" s="307">
        <f>IF(AND(G37=1),50,IF(AND(G37=2),200,IF(AND(G37=3),350,IF(AND(G37=4),550,IF(AND(G37=5),750,IF(AND(G37=6),950,IF(AND(G37=7),1250,IF(AND(G37=8),1550,IF(AND(G37=9),1850,0)))))))))</f>
        <v>350</v>
      </c>
      <c r="I37" s="308">
        <v>2</v>
      </c>
      <c r="J37" s="307">
        <f>IF(AND(I37=1),25,IF(AND(I37=2),125,IF(AND(I37=3),275,IF(AND(I37=4),450,IF(AND(I37=5),650,0)))))</f>
        <v>125</v>
      </c>
      <c r="K37" s="308">
        <v>2</v>
      </c>
      <c r="L37" s="307">
        <f>IF(AND(K37=1),25,IF(AND(K37=2),125,IF(AND(K37=3),275,IF(AND(K37=4),450,IF(AND(K37=5),650,0)))))</f>
        <v>125</v>
      </c>
      <c r="M37" s="309">
        <v>2</v>
      </c>
      <c r="N37" s="307">
        <f>IF(AND(M37=1),25,IF(AND(M37=2),75,IF(AND(M37=3),150,IF(AND(M37=4),225,IF(AND(M37=5),325,IF(AND(M37=6),450,0))))))</f>
        <v>75</v>
      </c>
      <c r="O37" s="309">
        <v>1</v>
      </c>
      <c r="P37" s="307">
        <f>IF(AND(O37=1),25,IF(AND(O37=2),75,IF(AND(O37=3),150,IF(AND(O37=4),225,IF(AND(O37=5),325,IF(AND(O37=6),450,0))))))</f>
        <v>25</v>
      </c>
      <c r="Q37" s="309">
        <v>1</v>
      </c>
      <c r="R37" s="307">
        <f>IF(AND(Q37=1),10,IF(AND(Q37=2),25,IF(AND(Q37=3),60,IF(AND(Q37=4),110,0))))</f>
        <v>10</v>
      </c>
      <c r="S37" s="308">
        <v>1</v>
      </c>
      <c r="T37" s="307">
        <f>IF(AND(S37=1),20,IF(AND(S37=2),50,IF(AND(S37=3),120,IF(AND(S37=4),220,0))))</f>
        <v>20</v>
      </c>
      <c r="U37" s="308">
        <v>1</v>
      </c>
      <c r="V37" s="307">
        <f>IF(AND(U37=1),5,IF(AND(U37=2),20,IF(AND(U37=3),50,0)))</f>
        <v>5</v>
      </c>
      <c r="W37" s="308">
        <v>1</v>
      </c>
      <c r="X37" s="307">
        <f>IF(AND(W37=1),5,IF(AND(W37=2),20,IF(AND(W37=3),50,0)))</f>
        <v>5</v>
      </c>
    </row>
    <row r="38" spans="1:24" x14ac:dyDescent="0.15">
      <c r="A38" s="292">
        <v>35</v>
      </c>
      <c r="B38" s="304">
        <v>2</v>
      </c>
      <c r="C38" s="305" t="s">
        <v>836</v>
      </c>
      <c r="D38" s="320">
        <v>5</v>
      </c>
      <c r="E38" s="306">
        <f>IF(ISERROR(VLOOKUP(F38,[1]JC17!$A$8:$C$34,3)),"-",VLOOKUP(F38,[1]JC17!$A$8:$C$34,3))</f>
        <v>5</v>
      </c>
      <c r="F38" s="307">
        <f>H38+J38+L38+N38+P38+R38+T38+V38+X38</f>
        <v>540</v>
      </c>
      <c r="G38" s="308">
        <v>3</v>
      </c>
      <c r="H38" s="307">
        <f>IF(AND(G38=1),50,IF(AND(G38=2),200,IF(AND(G38=3),350,IF(AND(G38=4),550,IF(AND(G38=5),750,IF(AND(G38=6),950,IF(AND(G38=7),1250,IF(AND(G38=8),1550,IF(AND(G38=9),1850,0)))))))))</f>
        <v>350</v>
      </c>
      <c r="I38" s="308">
        <v>1</v>
      </c>
      <c r="J38" s="307">
        <f>IF(AND(I38=1),25,IF(AND(I38=2),125,IF(AND(I38=3),275,IF(AND(I38=4),450,IF(AND(I38=5),650,0)))))</f>
        <v>25</v>
      </c>
      <c r="K38" s="308">
        <v>1</v>
      </c>
      <c r="L38" s="307">
        <f>IF(AND(K38=1),25,IF(AND(K38=2),125,IF(AND(K38=3),275,IF(AND(K38=4),450,IF(AND(K38=5),650,0)))))</f>
        <v>25</v>
      </c>
      <c r="M38" s="309">
        <v>2</v>
      </c>
      <c r="N38" s="307">
        <f>IF(AND(M38=1),25,IF(AND(M38=2),75,IF(AND(M38=3),150,IF(AND(M38=4),225,IF(AND(M38=5),325,IF(AND(M38=6),450,0))))))</f>
        <v>75</v>
      </c>
      <c r="O38" s="309">
        <v>1</v>
      </c>
      <c r="P38" s="307">
        <f>IF(AND(O38=1),25,IF(AND(O38=2),75,IF(AND(O38=3),150,IF(AND(O38=4),225,IF(AND(O38=5),325,IF(AND(O38=6),450,0))))))</f>
        <v>25</v>
      </c>
      <c r="Q38" s="309">
        <v>1</v>
      </c>
      <c r="R38" s="307">
        <f>IF(AND(Q38=1),10,IF(AND(Q38=2),25,IF(AND(Q38=3),60,IF(AND(Q38=4),110,0))))</f>
        <v>10</v>
      </c>
      <c r="S38" s="308">
        <v>1</v>
      </c>
      <c r="T38" s="307">
        <f>IF(AND(S38=1),20,IF(AND(S38=2),50,IF(AND(S38=3),120,IF(AND(S38=4),220,0))))</f>
        <v>20</v>
      </c>
      <c r="U38" s="308">
        <v>1</v>
      </c>
      <c r="V38" s="307">
        <f>IF(AND(U38=1),5,IF(AND(U38=2),20,IF(AND(U38=3),50,0)))</f>
        <v>5</v>
      </c>
      <c r="W38" s="308">
        <v>1</v>
      </c>
      <c r="X38" s="307">
        <f>IF(AND(W38=1),5,IF(AND(W38=2),20,IF(AND(W38=3),50,0)))</f>
        <v>5</v>
      </c>
    </row>
    <row r="39" spans="1:24" x14ac:dyDescent="0.15">
      <c r="A39" s="292">
        <v>36</v>
      </c>
      <c r="B39" s="295"/>
      <c r="C39" s="296" t="s">
        <v>174</v>
      </c>
      <c r="D39" s="355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</row>
    <row r="40" spans="1:24" x14ac:dyDescent="0.15">
      <c r="A40" s="292">
        <v>37</v>
      </c>
      <c r="B40" s="298"/>
      <c r="C40" s="299" t="s">
        <v>1409</v>
      </c>
      <c r="D40" s="355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</row>
    <row r="41" spans="1:24" x14ac:dyDescent="0.15">
      <c r="A41" s="292">
        <v>38</v>
      </c>
      <c r="B41" s="300"/>
      <c r="C41" s="301" t="s">
        <v>167</v>
      </c>
      <c r="D41" s="355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</row>
    <row r="42" spans="1:24" x14ac:dyDescent="0.15">
      <c r="A42" s="292">
        <v>39</v>
      </c>
      <c r="B42" s="304">
        <v>1</v>
      </c>
      <c r="C42" s="305" t="s">
        <v>24</v>
      </c>
      <c r="D42" s="355">
        <v>5</v>
      </c>
      <c r="E42" s="306">
        <f>IF(ISERROR(VLOOKUP(F42,[1]JC17!$A$8:$C$34,3)),"-",VLOOKUP(F42,[1]JC17!$A$8:$C$34,3))</f>
        <v>5</v>
      </c>
      <c r="F42" s="307">
        <f t="shared" ref="F42:F50" si="0">H42+J42+L42+N42+P42+R42+T42+V42+X42</f>
        <v>540</v>
      </c>
      <c r="G42" s="308">
        <v>3</v>
      </c>
      <c r="H42" s="307">
        <f t="shared" ref="H42:H50" si="1">IF(AND(G42=1),50,IF(AND(G42=2),200,IF(AND(G42=3),350,IF(AND(G42=4),550,IF(AND(G42=5),750,IF(AND(G42=6),950,IF(AND(G42=7),1250,IF(AND(G42=8),1550,IF(AND(G42=9),1850,0)))))))))</f>
        <v>350</v>
      </c>
      <c r="I42" s="308">
        <v>1</v>
      </c>
      <c r="J42" s="307">
        <f t="shared" ref="J42:J50" si="2">IF(AND(I42=1),25,IF(AND(I42=2),125,IF(AND(I42=3),275,IF(AND(I42=4),450,IF(AND(I42=5),650,0)))))</f>
        <v>25</v>
      </c>
      <c r="K42" s="308">
        <v>1</v>
      </c>
      <c r="L42" s="307">
        <f t="shared" ref="L42:L50" si="3">IF(AND(K42=1),25,IF(AND(K42=2),125,IF(AND(K42=3),275,IF(AND(K42=4),450,IF(AND(K42=5),650,0)))))</f>
        <v>25</v>
      </c>
      <c r="M42" s="309">
        <v>2</v>
      </c>
      <c r="N42" s="307">
        <f t="shared" ref="N42:N50" si="4">IF(AND(M42=1),25,IF(AND(M42=2),75,IF(AND(M42=3),150,IF(AND(M42=4),225,IF(AND(M42=5),325,IF(AND(M42=6),450,0))))))</f>
        <v>75</v>
      </c>
      <c r="O42" s="309">
        <v>1</v>
      </c>
      <c r="P42" s="307">
        <f t="shared" ref="P42:P50" si="5">IF(AND(O42=1),25,IF(AND(O42=2),75,IF(AND(O42=3),150,IF(AND(O42=4),225,IF(AND(O42=5),325,IF(AND(O42=6),450,0))))))</f>
        <v>25</v>
      </c>
      <c r="Q42" s="309">
        <v>1</v>
      </c>
      <c r="R42" s="307">
        <f t="shared" ref="R42:R50" si="6">IF(AND(Q42=1),10,IF(AND(Q42=2),25,IF(AND(Q42=3),60,IF(AND(Q42=4),110,0))))</f>
        <v>10</v>
      </c>
      <c r="S42" s="308">
        <v>1</v>
      </c>
      <c r="T42" s="307">
        <f t="shared" ref="T42:T50" si="7">IF(AND(S42=1),20,IF(AND(S42=2),50,IF(AND(S42=3),120,IF(AND(S42=4),220,0))))</f>
        <v>20</v>
      </c>
      <c r="U42" s="308">
        <v>1</v>
      </c>
      <c r="V42" s="307">
        <f t="shared" ref="V42:V50" si="8">IF(AND(U42=1),5,IF(AND(U42=2),20,IF(AND(U42=3),50,0)))</f>
        <v>5</v>
      </c>
      <c r="W42" s="308">
        <v>1</v>
      </c>
      <c r="X42" s="307">
        <f t="shared" ref="X42:X50" si="9">IF(AND(W42=1),5,IF(AND(W42=2),20,IF(AND(W42=3),50,0)))</f>
        <v>5</v>
      </c>
    </row>
    <row r="43" spans="1:24" x14ac:dyDescent="0.15">
      <c r="A43" s="292">
        <v>40</v>
      </c>
      <c r="B43" s="304">
        <v>2</v>
      </c>
      <c r="C43" s="305" t="s">
        <v>3</v>
      </c>
      <c r="D43" s="355">
        <v>5</v>
      </c>
      <c r="E43" s="306">
        <f>IF(ISERROR(VLOOKUP(F43,[1]JC17!$A$8:$C$34,3)),"-",VLOOKUP(F43,[1]JC17!$A$8:$C$34,3))</f>
        <v>5</v>
      </c>
      <c r="F43" s="307">
        <f t="shared" si="0"/>
        <v>540</v>
      </c>
      <c r="G43" s="308">
        <v>3</v>
      </c>
      <c r="H43" s="307">
        <f t="shared" si="1"/>
        <v>350</v>
      </c>
      <c r="I43" s="308">
        <v>1</v>
      </c>
      <c r="J43" s="307">
        <f t="shared" si="2"/>
        <v>25</v>
      </c>
      <c r="K43" s="308">
        <v>1</v>
      </c>
      <c r="L43" s="307">
        <f t="shared" si="3"/>
        <v>25</v>
      </c>
      <c r="M43" s="309">
        <v>2</v>
      </c>
      <c r="N43" s="307">
        <f t="shared" si="4"/>
        <v>75</v>
      </c>
      <c r="O43" s="309">
        <v>1</v>
      </c>
      <c r="P43" s="307">
        <f t="shared" si="5"/>
        <v>25</v>
      </c>
      <c r="Q43" s="309">
        <v>1</v>
      </c>
      <c r="R43" s="307">
        <f t="shared" si="6"/>
        <v>10</v>
      </c>
      <c r="S43" s="308">
        <v>1</v>
      </c>
      <c r="T43" s="307">
        <f t="shared" si="7"/>
        <v>20</v>
      </c>
      <c r="U43" s="308">
        <v>1</v>
      </c>
      <c r="V43" s="307">
        <f t="shared" si="8"/>
        <v>5</v>
      </c>
      <c r="W43" s="308">
        <v>1</v>
      </c>
      <c r="X43" s="307">
        <f t="shared" si="9"/>
        <v>5</v>
      </c>
    </row>
    <row r="44" spans="1:24" x14ac:dyDescent="0.15">
      <c r="A44" s="292">
        <v>41</v>
      </c>
      <c r="B44" s="304">
        <v>3</v>
      </c>
      <c r="C44" s="305" t="s">
        <v>97</v>
      </c>
      <c r="D44" s="355">
        <v>6</v>
      </c>
      <c r="E44" s="306">
        <f>IF(ISERROR(VLOOKUP(F44,[1]JC17!$A$8:$C$34,3)),"-",VLOOKUP(F44,[1]JC17!$A$8:$C$34,3))</f>
        <v>6</v>
      </c>
      <c r="F44" s="307">
        <f t="shared" si="0"/>
        <v>740</v>
      </c>
      <c r="G44" s="308">
        <v>3</v>
      </c>
      <c r="H44" s="307">
        <f t="shared" si="1"/>
        <v>350</v>
      </c>
      <c r="I44" s="308">
        <v>2</v>
      </c>
      <c r="J44" s="307">
        <f t="shared" si="2"/>
        <v>125</v>
      </c>
      <c r="K44" s="308">
        <v>2</v>
      </c>
      <c r="L44" s="307">
        <f t="shared" si="3"/>
        <v>125</v>
      </c>
      <c r="M44" s="309">
        <v>2</v>
      </c>
      <c r="N44" s="307">
        <f t="shared" si="4"/>
        <v>75</v>
      </c>
      <c r="O44" s="309">
        <v>1</v>
      </c>
      <c r="P44" s="307">
        <f t="shared" si="5"/>
        <v>25</v>
      </c>
      <c r="Q44" s="309">
        <v>1</v>
      </c>
      <c r="R44" s="307">
        <f t="shared" si="6"/>
        <v>10</v>
      </c>
      <c r="S44" s="308">
        <v>1</v>
      </c>
      <c r="T44" s="307">
        <f t="shared" si="7"/>
        <v>20</v>
      </c>
      <c r="U44" s="308">
        <v>1</v>
      </c>
      <c r="V44" s="307">
        <f t="shared" si="8"/>
        <v>5</v>
      </c>
      <c r="W44" s="308">
        <v>1</v>
      </c>
      <c r="X44" s="307">
        <f t="shared" si="9"/>
        <v>5</v>
      </c>
    </row>
    <row r="45" spans="1:24" x14ac:dyDescent="0.15">
      <c r="A45" s="292">
        <v>42</v>
      </c>
      <c r="B45" s="312">
        <v>4</v>
      </c>
      <c r="C45" s="297" t="s">
        <v>25</v>
      </c>
      <c r="D45" s="356">
        <v>3</v>
      </c>
      <c r="E45" s="306">
        <f>IF(ISERROR(VLOOKUP(F45,[1]JC17!$A$8:$C$34,3)),"-",VLOOKUP(F45,[1]JC17!$A$8:$C$34,3))</f>
        <v>3</v>
      </c>
      <c r="F45" s="307">
        <f t="shared" si="0"/>
        <v>340</v>
      </c>
      <c r="G45" s="308">
        <v>2</v>
      </c>
      <c r="H45" s="307">
        <f t="shared" si="1"/>
        <v>200</v>
      </c>
      <c r="I45" s="308">
        <v>1</v>
      </c>
      <c r="J45" s="307">
        <f t="shared" si="2"/>
        <v>25</v>
      </c>
      <c r="K45" s="308">
        <v>1</v>
      </c>
      <c r="L45" s="307">
        <f t="shared" si="3"/>
        <v>25</v>
      </c>
      <c r="M45" s="309">
        <v>1</v>
      </c>
      <c r="N45" s="307">
        <f t="shared" si="4"/>
        <v>25</v>
      </c>
      <c r="O45" s="309">
        <v>1</v>
      </c>
      <c r="P45" s="307">
        <f t="shared" si="5"/>
        <v>25</v>
      </c>
      <c r="Q45" s="309">
        <v>1</v>
      </c>
      <c r="R45" s="307">
        <f t="shared" si="6"/>
        <v>10</v>
      </c>
      <c r="S45" s="308">
        <v>1</v>
      </c>
      <c r="T45" s="307">
        <f t="shared" si="7"/>
        <v>20</v>
      </c>
      <c r="U45" s="308">
        <v>1</v>
      </c>
      <c r="V45" s="307">
        <f t="shared" si="8"/>
        <v>5</v>
      </c>
      <c r="W45" s="308">
        <v>1</v>
      </c>
      <c r="X45" s="307">
        <f t="shared" si="9"/>
        <v>5</v>
      </c>
    </row>
    <row r="46" spans="1:24" x14ac:dyDescent="0.15">
      <c r="A46" s="292">
        <v>43</v>
      </c>
      <c r="B46" s="312">
        <v>5</v>
      </c>
      <c r="C46" s="297" t="s">
        <v>15</v>
      </c>
      <c r="D46" s="356">
        <v>3</v>
      </c>
      <c r="E46" s="306">
        <f>IF(ISERROR(VLOOKUP(F46,[1]JC17!$A$8:$C$34,3)),"-",VLOOKUP(F46,[1]JC17!$A$8:$C$34,3))</f>
        <v>3</v>
      </c>
      <c r="F46" s="307">
        <f t="shared" si="0"/>
        <v>340</v>
      </c>
      <c r="G46" s="308">
        <v>2</v>
      </c>
      <c r="H46" s="307">
        <f t="shared" si="1"/>
        <v>200</v>
      </c>
      <c r="I46" s="308">
        <v>1</v>
      </c>
      <c r="J46" s="307">
        <f t="shared" si="2"/>
        <v>25</v>
      </c>
      <c r="K46" s="308">
        <v>1</v>
      </c>
      <c r="L46" s="307">
        <f t="shared" si="3"/>
        <v>25</v>
      </c>
      <c r="M46" s="309">
        <v>1</v>
      </c>
      <c r="N46" s="307">
        <f t="shared" si="4"/>
        <v>25</v>
      </c>
      <c r="O46" s="309">
        <v>1</v>
      </c>
      <c r="P46" s="307">
        <f t="shared" si="5"/>
        <v>25</v>
      </c>
      <c r="Q46" s="309">
        <v>1</v>
      </c>
      <c r="R46" s="307">
        <f t="shared" si="6"/>
        <v>10</v>
      </c>
      <c r="S46" s="308">
        <v>1</v>
      </c>
      <c r="T46" s="307">
        <f t="shared" si="7"/>
        <v>20</v>
      </c>
      <c r="U46" s="308">
        <v>1</v>
      </c>
      <c r="V46" s="307">
        <f t="shared" si="8"/>
        <v>5</v>
      </c>
      <c r="W46" s="308">
        <v>1</v>
      </c>
      <c r="X46" s="307">
        <f t="shared" si="9"/>
        <v>5</v>
      </c>
    </row>
    <row r="47" spans="1:24" x14ac:dyDescent="0.15">
      <c r="A47" s="292">
        <v>44</v>
      </c>
      <c r="B47" s="312">
        <v>6</v>
      </c>
      <c r="C47" s="297" t="s">
        <v>4</v>
      </c>
      <c r="D47" s="356">
        <v>3</v>
      </c>
      <c r="E47" s="306">
        <f>IF(ISERROR(VLOOKUP(F47,[1]JC17!$A$8:$C$34,3)),"-",VLOOKUP(F47,[1]JC17!$A$8:$C$34,3))</f>
        <v>3</v>
      </c>
      <c r="F47" s="307">
        <f t="shared" si="0"/>
        <v>340</v>
      </c>
      <c r="G47" s="308">
        <v>2</v>
      </c>
      <c r="H47" s="307">
        <f t="shared" si="1"/>
        <v>200</v>
      </c>
      <c r="I47" s="308">
        <v>1</v>
      </c>
      <c r="J47" s="307">
        <f t="shared" si="2"/>
        <v>25</v>
      </c>
      <c r="K47" s="308">
        <v>1</v>
      </c>
      <c r="L47" s="307">
        <f t="shared" si="3"/>
        <v>25</v>
      </c>
      <c r="M47" s="309">
        <v>1</v>
      </c>
      <c r="N47" s="307">
        <f t="shared" si="4"/>
        <v>25</v>
      </c>
      <c r="O47" s="309">
        <v>1</v>
      </c>
      <c r="P47" s="307">
        <f t="shared" si="5"/>
        <v>25</v>
      </c>
      <c r="Q47" s="309">
        <v>1</v>
      </c>
      <c r="R47" s="307">
        <f t="shared" si="6"/>
        <v>10</v>
      </c>
      <c r="S47" s="308">
        <v>1</v>
      </c>
      <c r="T47" s="307">
        <f t="shared" si="7"/>
        <v>20</v>
      </c>
      <c r="U47" s="308">
        <v>1</v>
      </c>
      <c r="V47" s="307">
        <f t="shared" si="8"/>
        <v>5</v>
      </c>
      <c r="W47" s="308">
        <v>1</v>
      </c>
      <c r="X47" s="307">
        <f t="shared" si="9"/>
        <v>5</v>
      </c>
    </row>
    <row r="48" spans="1:24" x14ac:dyDescent="0.15">
      <c r="A48" s="292">
        <v>45</v>
      </c>
      <c r="B48" s="312">
        <v>7</v>
      </c>
      <c r="C48" s="297" t="s">
        <v>26</v>
      </c>
      <c r="D48" s="356">
        <v>5</v>
      </c>
      <c r="E48" s="306">
        <f>IF(ISERROR(VLOOKUP(F48,[1]JC17!$A$8:$C$34,3)),"-",VLOOKUP(F48,[1]JC17!$A$8:$C$34,3))</f>
        <v>5</v>
      </c>
      <c r="F48" s="307">
        <f t="shared" si="0"/>
        <v>540</v>
      </c>
      <c r="G48" s="308">
        <v>3</v>
      </c>
      <c r="H48" s="307">
        <f t="shared" si="1"/>
        <v>350</v>
      </c>
      <c r="I48" s="308">
        <v>1</v>
      </c>
      <c r="J48" s="307">
        <f t="shared" si="2"/>
        <v>25</v>
      </c>
      <c r="K48" s="308">
        <v>1</v>
      </c>
      <c r="L48" s="307">
        <f t="shared" si="3"/>
        <v>25</v>
      </c>
      <c r="M48" s="309">
        <v>2</v>
      </c>
      <c r="N48" s="307">
        <f t="shared" si="4"/>
        <v>75</v>
      </c>
      <c r="O48" s="309">
        <v>1</v>
      </c>
      <c r="P48" s="307">
        <f t="shared" si="5"/>
        <v>25</v>
      </c>
      <c r="Q48" s="309">
        <v>1</v>
      </c>
      <c r="R48" s="307">
        <f t="shared" si="6"/>
        <v>10</v>
      </c>
      <c r="S48" s="308">
        <v>1</v>
      </c>
      <c r="T48" s="307">
        <f t="shared" si="7"/>
        <v>20</v>
      </c>
      <c r="U48" s="308">
        <v>1</v>
      </c>
      <c r="V48" s="307">
        <f t="shared" si="8"/>
        <v>5</v>
      </c>
      <c r="W48" s="308">
        <v>1</v>
      </c>
      <c r="X48" s="307">
        <f t="shared" si="9"/>
        <v>5</v>
      </c>
    </row>
    <row r="49" spans="1:24" x14ac:dyDescent="0.15">
      <c r="A49" s="292">
        <v>46</v>
      </c>
      <c r="B49" s="312">
        <v>8</v>
      </c>
      <c r="C49" s="297" t="s">
        <v>44</v>
      </c>
      <c r="D49" s="356">
        <v>1</v>
      </c>
      <c r="E49" s="306">
        <f>IF(ISERROR(VLOOKUP(F49,[1]JC17!$A$8:$C$34,3)),"-",VLOOKUP(F49,[1]JC17!$A$8:$C$34,3))</f>
        <v>1</v>
      </c>
      <c r="F49" s="307">
        <f t="shared" si="0"/>
        <v>190</v>
      </c>
      <c r="G49" s="308">
        <v>1</v>
      </c>
      <c r="H49" s="307">
        <f t="shared" si="1"/>
        <v>50</v>
      </c>
      <c r="I49" s="308">
        <v>1</v>
      </c>
      <c r="J49" s="307">
        <f t="shared" si="2"/>
        <v>25</v>
      </c>
      <c r="K49" s="308">
        <v>1</v>
      </c>
      <c r="L49" s="307">
        <f t="shared" si="3"/>
        <v>25</v>
      </c>
      <c r="M49" s="309">
        <v>1</v>
      </c>
      <c r="N49" s="307">
        <f t="shared" si="4"/>
        <v>25</v>
      </c>
      <c r="O49" s="309">
        <v>1</v>
      </c>
      <c r="P49" s="307">
        <f t="shared" si="5"/>
        <v>25</v>
      </c>
      <c r="Q49" s="309">
        <v>1</v>
      </c>
      <c r="R49" s="307">
        <f t="shared" si="6"/>
        <v>10</v>
      </c>
      <c r="S49" s="308">
        <v>1</v>
      </c>
      <c r="T49" s="307">
        <f t="shared" si="7"/>
        <v>20</v>
      </c>
      <c r="U49" s="308">
        <v>1</v>
      </c>
      <c r="V49" s="307">
        <f t="shared" si="8"/>
        <v>5</v>
      </c>
      <c r="W49" s="308">
        <v>1</v>
      </c>
      <c r="X49" s="307">
        <f t="shared" si="9"/>
        <v>5</v>
      </c>
    </row>
    <row r="50" spans="1:24" x14ac:dyDescent="0.15">
      <c r="A50" s="292">
        <v>47</v>
      </c>
      <c r="B50" s="312">
        <v>9</v>
      </c>
      <c r="C50" s="297" t="s">
        <v>23</v>
      </c>
      <c r="D50" s="356">
        <v>1</v>
      </c>
      <c r="E50" s="306">
        <f>IF(ISERROR(VLOOKUP(F50,[1]JC17!$A$8:$C$34,3)),"-",VLOOKUP(F50,[1]JC17!$A$8:$C$34,3))</f>
        <v>1</v>
      </c>
      <c r="F50" s="307">
        <f t="shared" si="0"/>
        <v>190</v>
      </c>
      <c r="G50" s="308">
        <v>1</v>
      </c>
      <c r="H50" s="307">
        <f t="shared" si="1"/>
        <v>50</v>
      </c>
      <c r="I50" s="308">
        <v>1</v>
      </c>
      <c r="J50" s="307">
        <f t="shared" si="2"/>
        <v>25</v>
      </c>
      <c r="K50" s="308">
        <v>1</v>
      </c>
      <c r="L50" s="307">
        <f t="shared" si="3"/>
        <v>25</v>
      </c>
      <c r="M50" s="309">
        <v>1</v>
      </c>
      <c r="N50" s="307">
        <f t="shared" si="4"/>
        <v>25</v>
      </c>
      <c r="O50" s="309">
        <v>1</v>
      </c>
      <c r="P50" s="307">
        <f t="shared" si="5"/>
        <v>25</v>
      </c>
      <c r="Q50" s="309">
        <v>1</v>
      </c>
      <c r="R50" s="307">
        <f t="shared" si="6"/>
        <v>10</v>
      </c>
      <c r="S50" s="308">
        <v>1</v>
      </c>
      <c r="T50" s="307">
        <f t="shared" si="7"/>
        <v>20</v>
      </c>
      <c r="U50" s="308">
        <v>1</v>
      </c>
      <c r="V50" s="307">
        <f t="shared" si="8"/>
        <v>5</v>
      </c>
      <c r="W50" s="308">
        <v>1</v>
      </c>
      <c r="X50" s="307">
        <f t="shared" si="9"/>
        <v>5</v>
      </c>
    </row>
    <row r="51" spans="1:24" x14ac:dyDescent="0.15">
      <c r="A51" s="292">
        <v>48</v>
      </c>
      <c r="B51" s="300"/>
      <c r="C51" s="301" t="s">
        <v>572</v>
      </c>
      <c r="D51" s="355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</row>
    <row r="52" spans="1:24" x14ac:dyDescent="0.15">
      <c r="A52" s="292">
        <v>49</v>
      </c>
      <c r="B52" s="304">
        <v>1</v>
      </c>
      <c r="C52" s="303" t="s">
        <v>99</v>
      </c>
      <c r="D52" s="355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</row>
    <row r="53" spans="1:24" x14ac:dyDescent="0.15">
      <c r="A53" s="292">
        <v>50</v>
      </c>
      <c r="B53" s="304"/>
      <c r="C53" s="305" t="s">
        <v>556</v>
      </c>
      <c r="D53" s="355">
        <v>6</v>
      </c>
      <c r="E53" s="306">
        <f>IF(ISERROR(VLOOKUP(F53,[1]JC17!$A$8:$C$34,3)),"-",VLOOKUP(F53,[1]JC17!$A$8:$C$34,3))</f>
        <v>6</v>
      </c>
      <c r="F53" s="307">
        <f t="shared" ref="F53:F63" si="10">H53+J53+L53+N53+P53+R53+T53+V53+X53</f>
        <v>740</v>
      </c>
      <c r="G53" s="308">
        <v>3</v>
      </c>
      <c r="H53" s="307">
        <f t="shared" ref="H53:H63" si="11">IF(AND(G53=1),50,IF(AND(G53=2),200,IF(AND(G53=3),350,IF(AND(G53=4),550,IF(AND(G53=5),750,IF(AND(G53=6),950,IF(AND(G53=7),1250,IF(AND(G53=8),1550,IF(AND(G53=9),1850,0)))))))))</f>
        <v>350</v>
      </c>
      <c r="I53" s="308">
        <v>2</v>
      </c>
      <c r="J53" s="307">
        <f t="shared" ref="J53:J63" si="12">IF(AND(I53=1),25,IF(AND(I53=2),125,IF(AND(I53=3),275,IF(AND(I53=4),450,IF(AND(I53=5),650,0)))))</f>
        <v>125</v>
      </c>
      <c r="K53" s="308">
        <v>2</v>
      </c>
      <c r="L53" s="307">
        <f t="shared" ref="L53:L63" si="13">IF(AND(K53=1),25,IF(AND(K53=2),125,IF(AND(K53=3),275,IF(AND(K53=4),450,IF(AND(K53=5),650,0)))))</f>
        <v>125</v>
      </c>
      <c r="M53" s="309">
        <v>2</v>
      </c>
      <c r="N53" s="307">
        <f t="shared" ref="N53:N63" si="14">IF(AND(M53=1),25,IF(AND(M53=2),75,IF(AND(M53=3),150,IF(AND(M53=4),225,IF(AND(M53=5),325,IF(AND(M53=6),450,0))))))</f>
        <v>75</v>
      </c>
      <c r="O53" s="309">
        <v>1</v>
      </c>
      <c r="P53" s="307">
        <f t="shared" ref="P53:P63" si="15">IF(AND(O53=1),25,IF(AND(O53=2),75,IF(AND(O53=3),150,IF(AND(O53=4),225,IF(AND(O53=5),325,IF(AND(O53=6),450,0))))))</f>
        <v>25</v>
      </c>
      <c r="Q53" s="309">
        <v>1</v>
      </c>
      <c r="R53" s="307">
        <f t="shared" ref="R53:R63" si="16">IF(AND(Q53=1),10,IF(AND(Q53=2),25,IF(AND(Q53=3),60,IF(AND(Q53=4),110,0))))</f>
        <v>10</v>
      </c>
      <c r="S53" s="308">
        <v>1</v>
      </c>
      <c r="T53" s="307">
        <f t="shared" ref="T53:T63" si="17">IF(AND(S53=1),20,IF(AND(S53=2),50,IF(AND(S53=3),120,IF(AND(S53=4),220,0))))</f>
        <v>20</v>
      </c>
      <c r="U53" s="308">
        <v>1</v>
      </c>
      <c r="V53" s="307">
        <f t="shared" ref="V53:V63" si="18">IF(AND(U53=1),5,IF(AND(U53=2),20,IF(AND(U53=3),50,0)))</f>
        <v>5</v>
      </c>
      <c r="W53" s="308">
        <v>1</v>
      </c>
      <c r="X53" s="307">
        <f t="shared" ref="X53:X63" si="19">IF(AND(W53=1),5,IF(AND(W53=2),20,IF(AND(W53=3),50,0)))</f>
        <v>5</v>
      </c>
    </row>
    <row r="54" spans="1:24" x14ac:dyDescent="0.15">
      <c r="A54" s="292">
        <v>51</v>
      </c>
      <c r="B54" s="304">
        <v>2</v>
      </c>
      <c r="C54" s="305" t="s">
        <v>14</v>
      </c>
      <c r="D54" s="355">
        <v>3</v>
      </c>
      <c r="E54" s="306">
        <f>IF(ISERROR(VLOOKUP(F54,[1]JC17!$A$8:$C$34,3)),"-",VLOOKUP(F54,[1]JC17!$A$8:$C$34,3))</f>
        <v>3</v>
      </c>
      <c r="F54" s="307">
        <f t="shared" si="10"/>
        <v>340</v>
      </c>
      <c r="G54" s="308">
        <v>2</v>
      </c>
      <c r="H54" s="307">
        <f t="shared" si="11"/>
        <v>200</v>
      </c>
      <c r="I54" s="308">
        <v>1</v>
      </c>
      <c r="J54" s="307">
        <f t="shared" si="12"/>
        <v>25</v>
      </c>
      <c r="K54" s="308">
        <v>1</v>
      </c>
      <c r="L54" s="307">
        <f t="shared" si="13"/>
        <v>25</v>
      </c>
      <c r="M54" s="309">
        <v>1</v>
      </c>
      <c r="N54" s="307">
        <f t="shared" si="14"/>
        <v>25</v>
      </c>
      <c r="O54" s="309">
        <v>1</v>
      </c>
      <c r="P54" s="307">
        <f t="shared" si="15"/>
        <v>25</v>
      </c>
      <c r="Q54" s="309">
        <v>1</v>
      </c>
      <c r="R54" s="307">
        <f t="shared" si="16"/>
        <v>10</v>
      </c>
      <c r="S54" s="308">
        <v>1</v>
      </c>
      <c r="T54" s="307">
        <f t="shared" si="17"/>
        <v>20</v>
      </c>
      <c r="U54" s="308">
        <v>1</v>
      </c>
      <c r="V54" s="307">
        <f t="shared" si="18"/>
        <v>5</v>
      </c>
      <c r="W54" s="308">
        <v>1</v>
      </c>
      <c r="X54" s="307">
        <f t="shared" si="19"/>
        <v>5</v>
      </c>
    </row>
    <row r="55" spans="1:24" x14ac:dyDescent="0.15">
      <c r="A55" s="292">
        <v>52</v>
      </c>
      <c r="B55" s="304">
        <v>3</v>
      </c>
      <c r="C55" s="305" t="s">
        <v>100</v>
      </c>
      <c r="D55" s="355">
        <v>6</v>
      </c>
      <c r="E55" s="306">
        <f>IF(ISERROR(VLOOKUP(F55,[1]JC17!$A$8:$C$34,3)),"-",VLOOKUP(F55,[1]JC17!$A$8:$C$34,3))</f>
        <v>6</v>
      </c>
      <c r="F55" s="307">
        <f t="shared" si="10"/>
        <v>740</v>
      </c>
      <c r="G55" s="308">
        <v>3</v>
      </c>
      <c r="H55" s="307">
        <f t="shared" si="11"/>
        <v>350</v>
      </c>
      <c r="I55" s="308">
        <v>2</v>
      </c>
      <c r="J55" s="307">
        <f t="shared" si="12"/>
        <v>125</v>
      </c>
      <c r="K55" s="308">
        <v>2</v>
      </c>
      <c r="L55" s="307">
        <f t="shared" si="13"/>
        <v>125</v>
      </c>
      <c r="M55" s="309">
        <v>2</v>
      </c>
      <c r="N55" s="307">
        <f t="shared" si="14"/>
        <v>75</v>
      </c>
      <c r="O55" s="309">
        <v>1</v>
      </c>
      <c r="P55" s="307">
        <f t="shared" si="15"/>
        <v>25</v>
      </c>
      <c r="Q55" s="309">
        <v>1</v>
      </c>
      <c r="R55" s="307">
        <f t="shared" si="16"/>
        <v>10</v>
      </c>
      <c r="S55" s="308">
        <v>1</v>
      </c>
      <c r="T55" s="307">
        <f t="shared" si="17"/>
        <v>20</v>
      </c>
      <c r="U55" s="308">
        <v>1</v>
      </c>
      <c r="V55" s="307">
        <f t="shared" si="18"/>
        <v>5</v>
      </c>
      <c r="W55" s="308">
        <v>1</v>
      </c>
      <c r="X55" s="307">
        <f t="shared" si="19"/>
        <v>5</v>
      </c>
    </row>
    <row r="56" spans="1:24" x14ac:dyDescent="0.15">
      <c r="A56" s="292">
        <v>53</v>
      </c>
      <c r="B56" s="304">
        <v>4</v>
      </c>
      <c r="C56" s="305" t="s">
        <v>6</v>
      </c>
      <c r="D56" s="355">
        <v>3</v>
      </c>
      <c r="E56" s="306">
        <f>IF(ISERROR(VLOOKUP(F56,[1]JC17!$A$8:$C$34,3)),"-",VLOOKUP(F56,[1]JC17!$A$8:$C$34,3))</f>
        <v>3</v>
      </c>
      <c r="F56" s="307">
        <f t="shared" si="10"/>
        <v>340</v>
      </c>
      <c r="G56" s="308">
        <v>2</v>
      </c>
      <c r="H56" s="307">
        <f t="shared" si="11"/>
        <v>200</v>
      </c>
      <c r="I56" s="308">
        <v>1</v>
      </c>
      <c r="J56" s="307">
        <f t="shared" si="12"/>
        <v>25</v>
      </c>
      <c r="K56" s="308">
        <v>1</v>
      </c>
      <c r="L56" s="307">
        <f t="shared" si="13"/>
        <v>25</v>
      </c>
      <c r="M56" s="309">
        <v>1</v>
      </c>
      <c r="N56" s="307">
        <f t="shared" si="14"/>
        <v>25</v>
      </c>
      <c r="O56" s="309">
        <v>1</v>
      </c>
      <c r="P56" s="307">
        <f t="shared" si="15"/>
        <v>25</v>
      </c>
      <c r="Q56" s="309">
        <v>1</v>
      </c>
      <c r="R56" s="307">
        <f t="shared" si="16"/>
        <v>10</v>
      </c>
      <c r="S56" s="308">
        <v>1</v>
      </c>
      <c r="T56" s="307">
        <f t="shared" si="17"/>
        <v>20</v>
      </c>
      <c r="U56" s="308">
        <v>1</v>
      </c>
      <c r="V56" s="307">
        <f t="shared" si="18"/>
        <v>5</v>
      </c>
      <c r="W56" s="308">
        <v>1</v>
      </c>
      <c r="X56" s="307">
        <f t="shared" si="19"/>
        <v>5</v>
      </c>
    </row>
    <row r="57" spans="1:24" x14ac:dyDescent="0.15">
      <c r="A57" s="292">
        <v>54</v>
      </c>
      <c r="B57" s="304">
        <v>5</v>
      </c>
      <c r="C57" s="305" t="s">
        <v>40</v>
      </c>
      <c r="D57" s="355">
        <v>3</v>
      </c>
      <c r="E57" s="306">
        <f>IF(ISERROR(VLOOKUP(F57,[1]JC17!$A$8:$C$34,3)),"-",VLOOKUP(F57,[1]JC17!$A$8:$C$34,3))</f>
        <v>3</v>
      </c>
      <c r="F57" s="307">
        <f t="shared" si="10"/>
        <v>340</v>
      </c>
      <c r="G57" s="308">
        <v>2</v>
      </c>
      <c r="H57" s="307">
        <f t="shared" si="11"/>
        <v>200</v>
      </c>
      <c r="I57" s="308">
        <v>1</v>
      </c>
      <c r="J57" s="307">
        <f t="shared" si="12"/>
        <v>25</v>
      </c>
      <c r="K57" s="308">
        <v>1</v>
      </c>
      <c r="L57" s="307">
        <f t="shared" si="13"/>
        <v>25</v>
      </c>
      <c r="M57" s="309">
        <v>1</v>
      </c>
      <c r="N57" s="307">
        <f t="shared" si="14"/>
        <v>25</v>
      </c>
      <c r="O57" s="309">
        <v>1</v>
      </c>
      <c r="P57" s="307">
        <f t="shared" si="15"/>
        <v>25</v>
      </c>
      <c r="Q57" s="309">
        <v>1</v>
      </c>
      <c r="R57" s="307">
        <f t="shared" si="16"/>
        <v>10</v>
      </c>
      <c r="S57" s="308">
        <v>1</v>
      </c>
      <c r="T57" s="307">
        <f t="shared" si="17"/>
        <v>20</v>
      </c>
      <c r="U57" s="308">
        <v>1</v>
      </c>
      <c r="V57" s="307">
        <f t="shared" si="18"/>
        <v>5</v>
      </c>
      <c r="W57" s="308">
        <v>1</v>
      </c>
      <c r="X57" s="307">
        <f t="shared" si="19"/>
        <v>5</v>
      </c>
    </row>
    <row r="58" spans="1:24" x14ac:dyDescent="0.15">
      <c r="A58" s="292">
        <v>55</v>
      </c>
      <c r="B58" s="304">
        <v>6</v>
      </c>
      <c r="C58" s="297" t="s">
        <v>101</v>
      </c>
      <c r="D58" s="356">
        <v>5</v>
      </c>
      <c r="E58" s="306">
        <f>IF(ISERROR(VLOOKUP(F58,[1]JC17!$A$8:$C$34,3)),"-",VLOOKUP(F58,[1]JC17!$A$8:$C$34,3))</f>
        <v>5</v>
      </c>
      <c r="F58" s="307">
        <f t="shared" si="10"/>
        <v>540</v>
      </c>
      <c r="G58" s="308">
        <v>3</v>
      </c>
      <c r="H58" s="307">
        <f t="shared" si="11"/>
        <v>350</v>
      </c>
      <c r="I58" s="308">
        <v>1</v>
      </c>
      <c r="J58" s="307">
        <f t="shared" si="12"/>
        <v>25</v>
      </c>
      <c r="K58" s="308">
        <v>1</v>
      </c>
      <c r="L58" s="307">
        <f t="shared" si="13"/>
        <v>25</v>
      </c>
      <c r="M58" s="309">
        <v>2</v>
      </c>
      <c r="N58" s="307">
        <f t="shared" si="14"/>
        <v>75</v>
      </c>
      <c r="O58" s="309">
        <v>1</v>
      </c>
      <c r="P58" s="307">
        <f t="shared" si="15"/>
        <v>25</v>
      </c>
      <c r="Q58" s="309">
        <v>1</v>
      </c>
      <c r="R58" s="307">
        <f t="shared" si="16"/>
        <v>10</v>
      </c>
      <c r="S58" s="308">
        <v>1</v>
      </c>
      <c r="T58" s="307">
        <f t="shared" si="17"/>
        <v>20</v>
      </c>
      <c r="U58" s="308">
        <v>1</v>
      </c>
      <c r="V58" s="307">
        <f t="shared" si="18"/>
        <v>5</v>
      </c>
      <c r="W58" s="308">
        <v>1</v>
      </c>
      <c r="X58" s="307">
        <f t="shared" si="19"/>
        <v>5</v>
      </c>
    </row>
    <row r="59" spans="1:24" x14ac:dyDescent="0.15">
      <c r="A59" s="292">
        <v>56</v>
      </c>
      <c r="B59" s="304">
        <v>7</v>
      </c>
      <c r="C59" s="297" t="s">
        <v>22</v>
      </c>
      <c r="D59" s="356">
        <v>5</v>
      </c>
      <c r="E59" s="306">
        <f>IF(ISERROR(VLOOKUP(F59,[1]JC17!$A$8:$C$34,3)),"-",VLOOKUP(F59,[1]JC17!$A$8:$C$34,3))</f>
        <v>5</v>
      </c>
      <c r="F59" s="307">
        <f t="shared" si="10"/>
        <v>540</v>
      </c>
      <c r="G59" s="308">
        <v>3</v>
      </c>
      <c r="H59" s="307">
        <f t="shared" si="11"/>
        <v>350</v>
      </c>
      <c r="I59" s="308">
        <v>1</v>
      </c>
      <c r="J59" s="307">
        <f t="shared" si="12"/>
        <v>25</v>
      </c>
      <c r="K59" s="308">
        <v>1</v>
      </c>
      <c r="L59" s="307">
        <f t="shared" si="13"/>
        <v>25</v>
      </c>
      <c r="M59" s="309">
        <v>2</v>
      </c>
      <c r="N59" s="307">
        <f t="shared" si="14"/>
        <v>75</v>
      </c>
      <c r="O59" s="309">
        <v>1</v>
      </c>
      <c r="P59" s="307">
        <f t="shared" si="15"/>
        <v>25</v>
      </c>
      <c r="Q59" s="309">
        <v>1</v>
      </c>
      <c r="R59" s="307">
        <f t="shared" si="16"/>
        <v>10</v>
      </c>
      <c r="S59" s="308">
        <v>1</v>
      </c>
      <c r="T59" s="307">
        <f t="shared" si="17"/>
        <v>20</v>
      </c>
      <c r="U59" s="308">
        <v>1</v>
      </c>
      <c r="V59" s="307">
        <f t="shared" si="18"/>
        <v>5</v>
      </c>
      <c r="W59" s="308">
        <v>1</v>
      </c>
      <c r="X59" s="307">
        <f t="shared" si="19"/>
        <v>5</v>
      </c>
    </row>
    <row r="60" spans="1:24" x14ac:dyDescent="0.15">
      <c r="A60" s="292">
        <v>57</v>
      </c>
      <c r="B60" s="304">
        <v>8</v>
      </c>
      <c r="C60" s="297" t="s">
        <v>23</v>
      </c>
      <c r="D60" s="356">
        <v>1</v>
      </c>
      <c r="E60" s="306">
        <f>IF(ISERROR(VLOOKUP(F60,[1]JC17!$A$8:$C$34,3)),"-",VLOOKUP(F60,[1]JC17!$A$8:$C$34,3))</f>
        <v>1</v>
      </c>
      <c r="F60" s="307">
        <f t="shared" si="10"/>
        <v>190</v>
      </c>
      <c r="G60" s="308">
        <v>1</v>
      </c>
      <c r="H60" s="307">
        <f t="shared" si="11"/>
        <v>50</v>
      </c>
      <c r="I60" s="308">
        <v>1</v>
      </c>
      <c r="J60" s="307">
        <f t="shared" si="12"/>
        <v>25</v>
      </c>
      <c r="K60" s="308">
        <v>1</v>
      </c>
      <c r="L60" s="307">
        <f t="shared" si="13"/>
        <v>25</v>
      </c>
      <c r="M60" s="309">
        <v>1</v>
      </c>
      <c r="N60" s="307">
        <f t="shared" si="14"/>
        <v>25</v>
      </c>
      <c r="O60" s="309">
        <v>1</v>
      </c>
      <c r="P60" s="307">
        <f t="shared" si="15"/>
        <v>25</v>
      </c>
      <c r="Q60" s="309">
        <v>1</v>
      </c>
      <c r="R60" s="307">
        <f t="shared" si="16"/>
        <v>10</v>
      </c>
      <c r="S60" s="308">
        <v>1</v>
      </c>
      <c r="T60" s="307">
        <f t="shared" si="17"/>
        <v>20</v>
      </c>
      <c r="U60" s="308">
        <v>1</v>
      </c>
      <c r="V60" s="307">
        <f t="shared" si="18"/>
        <v>5</v>
      </c>
      <c r="W60" s="308">
        <v>1</v>
      </c>
      <c r="X60" s="307">
        <f t="shared" si="19"/>
        <v>5</v>
      </c>
    </row>
    <row r="61" spans="1:24" x14ac:dyDescent="0.15">
      <c r="A61" s="292">
        <v>58</v>
      </c>
      <c r="B61" s="304">
        <v>9</v>
      </c>
      <c r="C61" s="297" t="s">
        <v>42</v>
      </c>
      <c r="D61" s="356">
        <v>3</v>
      </c>
      <c r="E61" s="306">
        <f>IF(ISERROR(VLOOKUP(F61,[1]JC17!$A$8:$C$34,3)),"-",VLOOKUP(F61,[1]JC17!$A$8:$C$34,3))</f>
        <v>3</v>
      </c>
      <c r="F61" s="307">
        <f t="shared" si="10"/>
        <v>340</v>
      </c>
      <c r="G61" s="308">
        <v>2</v>
      </c>
      <c r="H61" s="307">
        <f t="shared" si="11"/>
        <v>200</v>
      </c>
      <c r="I61" s="308">
        <v>1</v>
      </c>
      <c r="J61" s="307">
        <f t="shared" si="12"/>
        <v>25</v>
      </c>
      <c r="K61" s="308">
        <v>1</v>
      </c>
      <c r="L61" s="307">
        <f t="shared" si="13"/>
        <v>25</v>
      </c>
      <c r="M61" s="309">
        <v>1</v>
      </c>
      <c r="N61" s="307">
        <f t="shared" si="14"/>
        <v>25</v>
      </c>
      <c r="O61" s="309">
        <v>1</v>
      </c>
      <c r="P61" s="307">
        <f t="shared" si="15"/>
        <v>25</v>
      </c>
      <c r="Q61" s="309">
        <v>1</v>
      </c>
      <c r="R61" s="307">
        <f t="shared" si="16"/>
        <v>10</v>
      </c>
      <c r="S61" s="308">
        <v>1</v>
      </c>
      <c r="T61" s="307">
        <f t="shared" si="17"/>
        <v>20</v>
      </c>
      <c r="U61" s="308">
        <v>1</v>
      </c>
      <c r="V61" s="307">
        <f t="shared" si="18"/>
        <v>5</v>
      </c>
      <c r="W61" s="308">
        <v>1</v>
      </c>
      <c r="X61" s="307">
        <f t="shared" si="19"/>
        <v>5</v>
      </c>
    </row>
    <row r="62" spans="1:24" x14ac:dyDescent="0.15">
      <c r="A62" s="292">
        <v>59</v>
      </c>
      <c r="B62" s="304">
        <v>10</v>
      </c>
      <c r="C62" s="297" t="s">
        <v>178</v>
      </c>
      <c r="D62" s="356">
        <v>5</v>
      </c>
      <c r="E62" s="306">
        <f>IF(ISERROR(VLOOKUP(F62,[1]JC17!$A$8:$C$34,3)),"-",VLOOKUP(F62,[1]JC17!$A$8:$C$34,3))</f>
        <v>5</v>
      </c>
      <c r="F62" s="307">
        <f t="shared" si="10"/>
        <v>540</v>
      </c>
      <c r="G62" s="308">
        <v>3</v>
      </c>
      <c r="H62" s="307">
        <f t="shared" si="11"/>
        <v>350</v>
      </c>
      <c r="I62" s="308">
        <v>1</v>
      </c>
      <c r="J62" s="307">
        <f t="shared" si="12"/>
        <v>25</v>
      </c>
      <c r="K62" s="308">
        <v>1</v>
      </c>
      <c r="L62" s="307">
        <f t="shared" si="13"/>
        <v>25</v>
      </c>
      <c r="M62" s="309">
        <v>2</v>
      </c>
      <c r="N62" s="307">
        <f t="shared" si="14"/>
        <v>75</v>
      </c>
      <c r="O62" s="309">
        <v>1</v>
      </c>
      <c r="P62" s="307">
        <f t="shared" si="15"/>
        <v>25</v>
      </c>
      <c r="Q62" s="309">
        <v>1</v>
      </c>
      <c r="R62" s="307">
        <f t="shared" si="16"/>
        <v>10</v>
      </c>
      <c r="S62" s="308">
        <v>1</v>
      </c>
      <c r="T62" s="307">
        <f t="shared" si="17"/>
        <v>20</v>
      </c>
      <c r="U62" s="308">
        <v>1</v>
      </c>
      <c r="V62" s="307">
        <f t="shared" si="18"/>
        <v>5</v>
      </c>
      <c r="W62" s="308">
        <v>1</v>
      </c>
      <c r="X62" s="307">
        <f t="shared" si="19"/>
        <v>5</v>
      </c>
    </row>
    <row r="63" spans="1:24" x14ac:dyDescent="0.15">
      <c r="A63" s="292">
        <v>60</v>
      </c>
      <c r="B63" s="304">
        <v>11</v>
      </c>
      <c r="C63" s="297" t="s">
        <v>98</v>
      </c>
      <c r="D63" s="356">
        <v>3</v>
      </c>
      <c r="E63" s="306">
        <f>IF(ISERROR(VLOOKUP(F63,[1]JC17!$A$8:$C$34,3)),"-",VLOOKUP(F63,[1]JC17!$A$8:$C$34,3))</f>
        <v>3</v>
      </c>
      <c r="F63" s="307">
        <f t="shared" si="10"/>
        <v>340</v>
      </c>
      <c r="G63" s="308">
        <v>2</v>
      </c>
      <c r="H63" s="307">
        <f t="shared" si="11"/>
        <v>200</v>
      </c>
      <c r="I63" s="308">
        <v>1</v>
      </c>
      <c r="J63" s="307">
        <f t="shared" si="12"/>
        <v>25</v>
      </c>
      <c r="K63" s="308">
        <v>1</v>
      </c>
      <c r="L63" s="307">
        <f t="shared" si="13"/>
        <v>25</v>
      </c>
      <c r="M63" s="309">
        <v>1</v>
      </c>
      <c r="N63" s="307">
        <f t="shared" si="14"/>
        <v>25</v>
      </c>
      <c r="O63" s="309">
        <v>1</v>
      </c>
      <c r="P63" s="307">
        <f t="shared" si="15"/>
        <v>25</v>
      </c>
      <c r="Q63" s="309">
        <v>1</v>
      </c>
      <c r="R63" s="307">
        <f t="shared" si="16"/>
        <v>10</v>
      </c>
      <c r="S63" s="308">
        <v>1</v>
      </c>
      <c r="T63" s="307">
        <f t="shared" si="17"/>
        <v>20</v>
      </c>
      <c r="U63" s="308">
        <v>1</v>
      </c>
      <c r="V63" s="307">
        <f t="shared" si="18"/>
        <v>5</v>
      </c>
      <c r="W63" s="308">
        <v>1</v>
      </c>
      <c r="X63" s="307">
        <f t="shared" si="19"/>
        <v>5</v>
      </c>
    </row>
    <row r="64" spans="1:24" x14ac:dyDescent="0.15">
      <c r="A64" s="292">
        <v>61</v>
      </c>
      <c r="B64" s="300"/>
      <c r="C64" s="301" t="s">
        <v>64</v>
      </c>
      <c r="D64" s="355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</row>
    <row r="65" spans="1:24" x14ac:dyDescent="0.15">
      <c r="A65" s="292">
        <v>62</v>
      </c>
      <c r="B65" s="304">
        <v>1</v>
      </c>
      <c r="C65" s="305" t="s">
        <v>844</v>
      </c>
      <c r="D65" s="320">
        <v>6</v>
      </c>
      <c r="E65" s="306">
        <f>IF(ISERROR(VLOOKUP(F65,[1]JC17!$A$8:$C$34,3)),"-",VLOOKUP(F65,[1]JC17!$A$8:$C$34,3))</f>
        <v>6</v>
      </c>
      <c r="F65" s="307">
        <f>H65+J65+L65+N65+P65+R65+T65+V65+X65</f>
        <v>740</v>
      </c>
      <c r="G65" s="308">
        <v>3</v>
      </c>
      <c r="H65" s="307">
        <f>IF(AND(G65=1),50,IF(AND(G65=2),200,IF(AND(G65=3),350,IF(AND(G65=4),550,IF(AND(G65=5),750,IF(AND(G65=6),950,IF(AND(G65=7),1250,IF(AND(G65=8),1550,IF(AND(G65=9),1850,0)))))))))</f>
        <v>350</v>
      </c>
      <c r="I65" s="308">
        <v>2</v>
      </c>
      <c r="J65" s="307">
        <f>IF(AND(I65=1),25,IF(AND(I65=2),125,IF(AND(I65=3),275,IF(AND(I65=4),450,IF(AND(I65=5),650,0)))))</f>
        <v>125</v>
      </c>
      <c r="K65" s="308">
        <v>2</v>
      </c>
      <c r="L65" s="307">
        <f>IF(AND(K65=1),25,IF(AND(K65=2),125,IF(AND(K65=3),275,IF(AND(K65=4),450,IF(AND(K65=5),650,0)))))</f>
        <v>125</v>
      </c>
      <c r="M65" s="309">
        <v>2</v>
      </c>
      <c r="N65" s="307">
        <f>IF(AND(M65=1),25,IF(AND(M65=2),75,IF(AND(M65=3),150,IF(AND(M65=4),225,IF(AND(M65=5),325,IF(AND(M65=6),450,0))))))</f>
        <v>75</v>
      </c>
      <c r="O65" s="309">
        <v>1</v>
      </c>
      <c r="P65" s="307">
        <f>IF(AND(O65=1),25,IF(AND(O65=2),75,IF(AND(O65=3),150,IF(AND(O65=4),225,IF(AND(O65=5),325,IF(AND(O65=6),450,0))))))</f>
        <v>25</v>
      </c>
      <c r="Q65" s="309">
        <v>1</v>
      </c>
      <c r="R65" s="307">
        <f>IF(AND(Q65=1),10,IF(AND(Q65=2),25,IF(AND(Q65=3),60,IF(AND(Q65=4),110,0))))</f>
        <v>10</v>
      </c>
      <c r="S65" s="308">
        <v>1</v>
      </c>
      <c r="T65" s="307">
        <f>IF(AND(S65=1),20,IF(AND(S65=2),50,IF(AND(S65=3),120,IF(AND(S65=4),220,0))))</f>
        <v>20</v>
      </c>
      <c r="U65" s="308">
        <v>1</v>
      </c>
      <c r="V65" s="307">
        <f>IF(AND(U65=1),5,IF(AND(U65=2),20,IF(AND(U65=3),50,0)))</f>
        <v>5</v>
      </c>
      <c r="W65" s="308">
        <v>1</v>
      </c>
      <c r="X65" s="307">
        <f>IF(AND(W65=1),5,IF(AND(W65=2),20,IF(AND(W65=3),50,0)))</f>
        <v>5</v>
      </c>
    </row>
    <row r="66" spans="1:24" x14ac:dyDescent="0.15">
      <c r="A66" s="292">
        <v>63</v>
      </c>
      <c r="B66" s="304">
        <v>2</v>
      </c>
      <c r="C66" s="305" t="s">
        <v>96</v>
      </c>
      <c r="D66" s="320">
        <v>5</v>
      </c>
      <c r="E66" s="306">
        <f>IF(ISERROR(VLOOKUP(F66,[1]JC17!$A$8:$C$34,3)),"-",VLOOKUP(F66,[1]JC17!$A$8:$C$34,3))</f>
        <v>5</v>
      </c>
      <c r="F66" s="307">
        <f>H66+J66+L66+N66+P66+R66+T66+V66+X66</f>
        <v>540</v>
      </c>
      <c r="G66" s="308">
        <v>3</v>
      </c>
      <c r="H66" s="307">
        <f>IF(AND(G66=1),50,IF(AND(G66=2),200,IF(AND(G66=3),350,IF(AND(G66=4),550,IF(AND(G66=5),750,IF(AND(G66=6),950,IF(AND(G66=7),1250,IF(AND(G66=8),1550,IF(AND(G66=9),1850,0)))))))))</f>
        <v>350</v>
      </c>
      <c r="I66" s="308">
        <v>1</v>
      </c>
      <c r="J66" s="307">
        <f>IF(AND(I66=1),25,IF(AND(I66=2),125,IF(AND(I66=3),275,IF(AND(I66=4),450,IF(AND(I66=5),650,0)))))</f>
        <v>25</v>
      </c>
      <c r="K66" s="308">
        <v>1</v>
      </c>
      <c r="L66" s="307">
        <f>IF(AND(K66=1),25,IF(AND(K66=2),125,IF(AND(K66=3),275,IF(AND(K66=4),450,IF(AND(K66=5),650,0)))))</f>
        <v>25</v>
      </c>
      <c r="M66" s="309">
        <v>2</v>
      </c>
      <c r="N66" s="307">
        <f>IF(AND(M66=1),25,IF(AND(M66=2),75,IF(AND(M66=3),150,IF(AND(M66=4),225,IF(AND(M66=5),325,IF(AND(M66=6),450,0))))))</f>
        <v>75</v>
      </c>
      <c r="O66" s="309">
        <v>1</v>
      </c>
      <c r="P66" s="307">
        <f>IF(AND(O66=1),25,IF(AND(O66=2),75,IF(AND(O66=3),150,IF(AND(O66=4),225,IF(AND(O66=5),325,IF(AND(O66=6),450,0))))))</f>
        <v>25</v>
      </c>
      <c r="Q66" s="309">
        <v>1</v>
      </c>
      <c r="R66" s="307">
        <f>IF(AND(Q66=1),10,IF(AND(Q66=2),25,IF(AND(Q66=3),60,IF(AND(Q66=4),110,0))))</f>
        <v>10</v>
      </c>
      <c r="S66" s="308">
        <v>1</v>
      </c>
      <c r="T66" s="307">
        <f>IF(AND(S66=1),20,IF(AND(S66=2),50,IF(AND(S66=3),120,IF(AND(S66=4),220,0))))</f>
        <v>20</v>
      </c>
      <c r="U66" s="308">
        <v>1</v>
      </c>
      <c r="V66" s="307">
        <f>IF(AND(U66=1),5,IF(AND(U66=2),20,IF(AND(U66=3),50,0)))</f>
        <v>5</v>
      </c>
      <c r="W66" s="308">
        <v>1</v>
      </c>
      <c r="X66" s="307">
        <f>IF(AND(W66=1),5,IF(AND(W66=2),20,IF(AND(W66=3),50,0)))</f>
        <v>5</v>
      </c>
    </row>
    <row r="67" spans="1:24" x14ac:dyDescent="0.15">
      <c r="A67" s="292">
        <v>64</v>
      </c>
      <c r="B67" s="302">
        <v>3</v>
      </c>
      <c r="C67" s="303" t="s">
        <v>852</v>
      </c>
      <c r="D67" s="320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</row>
    <row r="68" spans="1:24" x14ac:dyDescent="0.15">
      <c r="A68" s="292">
        <v>65</v>
      </c>
      <c r="B68" s="304"/>
      <c r="C68" s="305" t="s">
        <v>845</v>
      </c>
      <c r="D68" s="320">
        <v>8</v>
      </c>
      <c r="E68" s="306">
        <f>IF(ISERROR(VLOOKUP(F68,[1]JC17!$A$8:$C$34,3)),"-",VLOOKUP(F68,[1]JC17!$A$8:$C$34,3))</f>
        <v>8</v>
      </c>
      <c r="F68" s="307">
        <f>H68+J68+L68+N68+P68+R68+T68+V68+X68</f>
        <v>1165</v>
      </c>
      <c r="G68" s="308">
        <v>3</v>
      </c>
      <c r="H68" s="307">
        <f>IF(AND(G68=1),50,IF(AND(G68=2),200,IF(AND(G68=3),350,IF(AND(G68=4),550,IF(AND(G68=5),750,IF(AND(G68=6),950,IF(AND(G68=7),1250,IF(AND(G68=8),1550,IF(AND(G68=9),1850,0)))))))))</f>
        <v>350</v>
      </c>
      <c r="I68" s="308">
        <v>3</v>
      </c>
      <c r="J68" s="307">
        <f>IF(AND(I68=1),25,IF(AND(I68=2),125,IF(AND(I68=3),275,IF(AND(I68=4),450,IF(AND(I68=5),650,0)))))</f>
        <v>275</v>
      </c>
      <c r="K68" s="308">
        <v>3</v>
      </c>
      <c r="L68" s="307">
        <f>IF(AND(K68=1),25,IF(AND(K68=2),125,IF(AND(K68=3),275,IF(AND(K68=4),450,IF(AND(K68=5),650,0)))))</f>
        <v>275</v>
      </c>
      <c r="M68" s="309">
        <v>3</v>
      </c>
      <c r="N68" s="307">
        <f>IF(AND(M68=1),25,IF(AND(M68=2),75,IF(AND(M68=3),150,IF(AND(M68=4),225,IF(AND(M68=5),325,IF(AND(M68=6),450,0))))))</f>
        <v>150</v>
      </c>
      <c r="O68" s="309">
        <v>2</v>
      </c>
      <c r="P68" s="307">
        <f>IF(AND(O68=1),25,IF(AND(O68=2),75,IF(AND(O68=3),150,IF(AND(O68=4),225,IF(AND(O68=5),325,IF(AND(O68=6),450,0))))))</f>
        <v>75</v>
      </c>
      <c r="Q68" s="309">
        <v>1</v>
      </c>
      <c r="R68" s="307">
        <f>IF(AND(Q68=1),10,IF(AND(Q68=2),25,IF(AND(Q68=3),60,IF(AND(Q68=4),110,0))))</f>
        <v>10</v>
      </c>
      <c r="S68" s="308">
        <v>1</v>
      </c>
      <c r="T68" s="307">
        <f>IF(AND(S68=1),20,IF(AND(S68=2),50,IF(AND(S68=3),120,IF(AND(S68=4),220,0))))</f>
        <v>20</v>
      </c>
      <c r="U68" s="308">
        <v>1</v>
      </c>
      <c r="V68" s="307">
        <f>IF(AND(U68=1),5,IF(AND(U68=2),20,IF(AND(U68=3),50,0)))</f>
        <v>5</v>
      </c>
      <c r="W68" s="308">
        <v>1</v>
      </c>
      <c r="X68" s="307">
        <f>IF(AND(W68=1),5,IF(AND(W68=2),20,IF(AND(W68=3),50,0)))</f>
        <v>5</v>
      </c>
    </row>
    <row r="69" spans="1:24" x14ac:dyDescent="0.15">
      <c r="A69" s="292">
        <v>66</v>
      </c>
      <c r="B69" s="300"/>
      <c r="C69" s="301" t="s">
        <v>168</v>
      </c>
      <c r="D69" s="355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</row>
    <row r="70" spans="1:24" x14ac:dyDescent="0.15">
      <c r="A70" s="292">
        <v>67</v>
      </c>
      <c r="B70" s="304">
        <v>1</v>
      </c>
      <c r="C70" s="310" t="s">
        <v>27</v>
      </c>
      <c r="D70" s="320">
        <v>7</v>
      </c>
      <c r="E70" s="306">
        <f>IF(ISERROR(VLOOKUP(F70,[1]JC17!$A$8:$C$34,3)),"-",VLOOKUP(F70,[1]JC17!$A$8:$C$34,3))</f>
        <v>7</v>
      </c>
      <c r="F70" s="307">
        <f>H70+J70+L70+N70+P70+R70+T70+V70+X70</f>
        <v>880</v>
      </c>
      <c r="G70" s="308">
        <v>3</v>
      </c>
      <c r="H70" s="307">
        <f>IF(AND(G70=1),50,IF(AND(G70=2),200,IF(AND(G70=3),350,IF(AND(G70=4),550,IF(AND(G70=5),750,IF(AND(G70=6),950,IF(AND(G70=7),1250,IF(AND(G70=8),1550,IF(AND(G70=9),1850,0)))))))))</f>
        <v>350</v>
      </c>
      <c r="I70" s="308">
        <v>2</v>
      </c>
      <c r="J70" s="307">
        <f>IF(AND(I70=1),25,IF(AND(I70=2),125,IF(AND(I70=3),275,IF(AND(I70=4),450,IF(AND(I70=5),650,0)))))</f>
        <v>125</v>
      </c>
      <c r="K70" s="308">
        <v>2</v>
      </c>
      <c r="L70" s="307">
        <f>IF(AND(K70=1),25,IF(AND(K70=2),125,IF(AND(K70=3),275,IF(AND(K70=4),450,IF(AND(K70=5),650,0)))))</f>
        <v>125</v>
      </c>
      <c r="M70" s="309">
        <v>3</v>
      </c>
      <c r="N70" s="307">
        <f>IF(AND(M70=1),25,IF(AND(M70=2),75,IF(AND(M70=3),150,IF(AND(M70=4),225,IF(AND(M70=5),325,IF(AND(M70=6),450,0))))))</f>
        <v>150</v>
      </c>
      <c r="O70" s="309">
        <v>2</v>
      </c>
      <c r="P70" s="307">
        <f>IF(AND(O70=1),25,IF(AND(O70=2),75,IF(AND(O70=3),150,IF(AND(O70=4),225,IF(AND(O70=5),325,IF(AND(O70=6),450,0))))))</f>
        <v>75</v>
      </c>
      <c r="Q70" s="309">
        <v>2</v>
      </c>
      <c r="R70" s="307">
        <f>IF(AND(Q70=1),10,IF(AND(Q70=2),25,IF(AND(Q70=3),60,IF(AND(Q70=4),110,0))))</f>
        <v>25</v>
      </c>
      <c r="S70" s="308">
        <v>1</v>
      </c>
      <c r="T70" s="307">
        <f>IF(AND(S70=1),20,IF(AND(S70=2),50,IF(AND(S70=3),120,IF(AND(S70=4),220,0))))</f>
        <v>20</v>
      </c>
      <c r="U70" s="308">
        <v>1</v>
      </c>
      <c r="V70" s="307">
        <f>IF(AND(U70=1),5,IF(AND(U70=2),20,IF(AND(U70=3),50,0)))</f>
        <v>5</v>
      </c>
      <c r="W70" s="308">
        <v>1</v>
      </c>
      <c r="X70" s="307">
        <f>IF(AND(W70=1),5,IF(AND(W70=2),20,IF(AND(W70=3),50,0)))</f>
        <v>5</v>
      </c>
    </row>
    <row r="71" spans="1:24" x14ac:dyDescent="0.15">
      <c r="A71" s="292">
        <v>68</v>
      </c>
      <c r="B71" s="304">
        <v>2</v>
      </c>
      <c r="C71" s="305" t="s">
        <v>169</v>
      </c>
      <c r="D71" s="320">
        <v>5</v>
      </c>
      <c r="E71" s="306">
        <f>IF(ISERROR(VLOOKUP(F71,[1]JC17!$A$8:$C$34,3)),"-",VLOOKUP(F71,[1]JC17!$A$8:$C$34,3))</f>
        <v>5</v>
      </c>
      <c r="F71" s="307">
        <f>H71+J71+L71+N71+P71+R71+T71+V71+X71</f>
        <v>540</v>
      </c>
      <c r="G71" s="308">
        <v>3</v>
      </c>
      <c r="H71" s="307">
        <f>IF(AND(G71=1),50,IF(AND(G71=2),200,IF(AND(G71=3),350,IF(AND(G71=4),550,IF(AND(G71=5),750,IF(AND(G71=6),950,IF(AND(G71=7),1250,IF(AND(G71=8),1550,IF(AND(G71=9),1850,0)))))))))</f>
        <v>350</v>
      </c>
      <c r="I71" s="308">
        <v>1</v>
      </c>
      <c r="J71" s="307">
        <f>IF(AND(I71=1),25,IF(AND(I71=2),125,IF(AND(I71=3),275,IF(AND(I71=4),450,IF(AND(I71=5),650,0)))))</f>
        <v>25</v>
      </c>
      <c r="K71" s="308">
        <v>1</v>
      </c>
      <c r="L71" s="307">
        <f>IF(AND(K71=1),25,IF(AND(K71=2),125,IF(AND(K71=3),275,IF(AND(K71=4),450,IF(AND(K71=5),650,0)))))</f>
        <v>25</v>
      </c>
      <c r="M71" s="309">
        <v>2</v>
      </c>
      <c r="N71" s="307">
        <f>IF(AND(M71=1),25,IF(AND(M71=2),75,IF(AND(M71=3),150,IF(AND(M71=4),225,IF(AND(M71=5),325,IF(AND(M71=6),450,0))))))</f>
        <v>75</v>
      </c>
      <c r="O71" s="309">
        <v>1</v>
      </c>
      <c r="P71" s="307">
        <f>IF(AND(O71=1),25,IF(AND(O71=2),75,IF(AND(O71=3),150,IF(AND(O71=4),225,IF(AND(O71=5),325,IF(AND(O71=6),450,0))))))</f>
        <v>25</v>
      </c>
      <c r="Q71" s="309">
        <v>1</v>
      </c>
      <c r="R71" s="307">
        <f>IF(AND(Q71=1),10,IF(AND(Q71=2),25,IF(AND(Q71=3),60,IF(AND(Q71=4),110,0))))</f>
        <v>10</v>
      </c>
      <c r="S71" s="308">
        <v>1</v>
      </c>
      <c r="T71" s="307">
        <f>IF(AND(S71=1),20,IF(AND(S71=2),50,IF(AND(S71=3),120,IF(AND(S71=4),220,0))))</f>
        <v>20</v>
      </c>
      <c r="U71" s="308">
        <v>1</v>
      </c>
      <c r="V71" s="307">
        <f>IF(AND(U71=1),5,IF(AND(U71=2),20,IF(AND(U71=3),50,0)))</f>
        <v>5</v>
      </c>
      <c r="W71" s="308">
        <v>1</v>
      </c>
      <c r="X71" s="307">
        <f>IF(AND(W71=1),5,IF(AND(W71=2),20,IF(AND(W71=3),50,0)))</f>
        <v>5</v>
      </c>
    </row>
    <row r="72" spans="1:24" x14ac:dyDescent="0.15">
      <c r="A72" s="292">
        <v>69</v>
      </c>
      <c r="B72" s="302">
        <v>3</v>
      </c>
      <c r="C72" s="303" t="s">
        <v>170</v>
      </c>
      <c r="D72" s="320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</row>
    <row r="73" spans="1:24" x14ac:dyDescent="0.15">
      <c r="A73" s="292">
        <v>70</v>
      </c>
      <c r="B73" s="304">
        <v>4</v>
      </c>
      <c r="C73" s="305" t="s">
        <v>848</v>
      </c>
      <c r="D73" s="320">
        <v>6</v>
      </c>
      <c r="E73" s="306">
        <f>IF(ISERROR(VLOOKUP(F73,[1]JC17!$A$8:$C$34,3)),"-",VLOOKUP(F73,[1]JC17!$A$8:$C$34,3))</f>
        <v>6</v>
      </c>
      <c r="F73" s="307">
        <f>H73+J73+L73+N73+P73+R73+T73+V73+X73</f>
        <v>740</v>
      </c>
      <c r="G73" s="308">
        <v>3</v>
      </c>
      <c r="H73" s="307">
        <f>IF(AND(G73=1),50,IF(AND(G73=2),200,IF(AND(G73=3),350,IF(AND(G73=4),550,IF(AND(G73=5),750,IF(AND(G73=6),950,IF(AND(G73=7),1250,IF(AND(G73=8),1550,IF(AND(G73=9),1850,0)))))))))</f>
        <v>350</v>
      </c>
      <c r="I73" s="308">
        <v>2</v>
      </c>
      <c r="J73" s="307">
        <f>IF(AND(I73=1),25,IF(AND(I73=2),125,IF(AND(I73=3),275,IF(AND(I73=4),450,IF(AND(I73=5),650,0)))))</f>
        <v>125</v>
      </c>
      <c r="K73" s="308">
        <v>2</v>
      </c>
      <c r="L73" s="307">
        <f>IF(AND(K73=1),25,IF(AND(K73=2),125,IF(AND(K73=3),275,IF(AND(K73=4),450,IF(AND(K73=5),650,0)))))</f>
        <v>125</v>
      </c>
      <c r="M73" s="309">
        <v>2</v>
      </c>
      <c r="N73" s="307">
        <f>IF(AND(M73=1),25,IF(AND(M73=2),75,IF(AND(M73=3),150,IF(AND(M73=4),225,IF(AND(M73=5),325,IF(AND(M73=6),450,0))))))</f>
        <v>75</v>
      </c>
      <c r="O73" s="309">
        <v>1</v>
      </c>
      <c r="P73" s="307">
        <f>IF(AND(O73=1),25,IF(AND(O73=2),75,IF(AND(O73=3),150,IF(AND(O73=4),225,IF(AND(O73=5),325,IF(AND(O73=6),450,0))))))</f>
        <v>25</v>
      </c>
      <c r="Q73" s="309">
        <v>1</v>
      </c>
      <c r="R73" s="307">
        <f>IF(AND(Q73=1),10,IF(AND(Q73=2),25,IF(AND(Q73=3),60,IF(AND(Q73=4),110,0))))</f>
        <v>10</v>
      </c>
      <c r="S73" s="308">
        <v>1</v>
      </c>
      <c r="T73" s="307">
        <f>IF(AND(S73=1),20,IF(AND(S73=2),50,IF(AND(S73=3),120,IF(AND(S73=4),220,0))))</f>
        <v>20</v>
      </c>
      <c r="U73" s="308">
        <v>1</v>
      </c>
      <c r="V73" s="307">
        <f>IF(AND(U73=1),5,IF(AND(U73=2),20,IF(AND(U73=3),50,0)))</f>
        <v>5</v>
      </c>
      <c r="W73" s="308">
        <v>1</v>
      </c>
      <c r="X73" s="307">
        <f>IF(AND(W73=1),5,IF(AND(W73=2),20,IF(AND(W73=3),50,0)))</f>
        <v>5</v>
      </c>
    </row>
    <row r="74" spans="1:24" x14ac:dyDescent="0.15">
      <c r="A74" s="292">
        <v>71</v>
      </c>
      <c r="B74" s="313">
        <v>5</v>
      </c>
      <c r="C74" s="314" t="s">
        <v>16</v>
      </c>
      <c r="D74" s="315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</row>
    <row r="75" spans="1:24" x14ac:dyDescent="0.15">
      <c r="A75" s="292">
        <v>72</v>
      </c>
      <c r="B75" s="312"/>
      <c r="C75" s="297" t="s">
        <v>557</v>
      </c>
      <c r="D75" s="315">
        <v>9</v>
      </c>
      <c r="E75" s="306">
        <f>IF(ISERROR(VLOOKUP(F75,[1]JC17!$A$8:$C$34,3)),"-",VLOOKUP(F75,[1]JC17!$A$8:$C$34,3))</f>
        <v>9</v>
      </c>
      <c r="F75" s="307">
        <f>H75+J75+L75+N75+P75+R75+T75+V75+X75</f>
        <v>1365</v>
      </c>
      <c r="G75" s="308">
        <v>4</v>
      </c>
      <c r="H75" s="307">
        <f>IF(AND(G75=1),50,IF(AND(G75=2),200,IF(AND(G75=3),350,IF(AND(G75=4),550,IF(AND(G75=5),750,IF(AND(G75=6),950,IF(AND(G75=7),1250,IF(AND(G75=8),1550,IF(AND(G75=9),1850,0)))))))))</f>
        <v>550</v>
      </c>
      <c r="I75" s="308">
        <v>3</v>
      </c>
      <c r="J75" s="307">
        <f>IF(AND(I75=1),25,IF(AND(I75=2),125,IF(AND(I75=3),275,IF(AND(I75=4),450,IF(AND(I75=5),650,0)))))</f>
        <v>275</v>
      </c>
      <c r="K75" s="308">
        <v>3</v>
      </c>
      <c r="L75" s="307">
        <f>IF(AND(K75=1),25,IF(AND(K75=2),125,IF(AND(K75=3),275,IF(AND(K75=4),450,IF(AND(K75=5),650,0)))))</f>
        <v>275</v>
      </c>
      <c r="M75" s="309">
        <v>3</v>
      </c>
      <c r="N75" s="307">
        <f>IF(AND(M75=1),25,IF(AND(M75=2),75,IF(AND(M75=3),150,IF(AND(M75=4),225,IF(AND(M75=5),325,IF(AND(M75=6),450,0))))))</f>
        <v>150</v>
      </c>
      <c r="O75" s="309">
        <v>2</v>
      </c>
      <c r="P75" s="307">
        <f>IF(AND(O75=1),25,IF(AND(O75=2),75,IF(AND(O75=3),150,IF(AND(O75=4),225,IF(AND(O75=5),325,IF(AND(O75=6),450,0))))))</f>
        <v>75</v>
      </c>
      <c r="Q75" s="309">
        <v>1</v>
      </c>
      <c r="R75" s="307">
        <f>IF(AND(Q75=1),10,IF(AND(Q75=2),25,IF(AND(Q75=3),60,IF(AND(Q75=4),110,0))))</f>
        <v>10</v>
      </c>
      <c r="S75" s="308">
        <v>1</v>
      </c>
      <c r="T75" s="307">
        <f>IF(AND(S75=1),20,IF(AND(S75=2),50,IF(AND(S75=3),120,IF(AND(S75=4),220,0))))</f>
        <v>20</v>
      </c>
      <c r="U75" s="308">
        <v>1</v>
      </c>
      <c r="V75" s="307">
        <f>IF(AND(U75=1),5,IF(AND(U75=2),20,IF(AND(U75=3),50,0)))</f>
        <v>5</v>
      </c>
      <c r="W75" s="308">
        <v>1</v>
      </c>
      <c r="X75" s="307">
        <f>IF(AND(W75=1),5,IF(AND(W75=2),20,IF(AND(W75=3),50,0)))</f>
        <v>5</v>
      </c>
    </row>
    <row r="76" spans="1:24" x14ac:dyDescent="0.15">
      <c r="A76" s="292">
        <v>73</v>
      </c>
      <c r="B76" s="312"/>
      <c r="C76" s="297" t="s">
        <v>674</v>
      </c>
      <c r="D76" s="315">
        <v>8</v>
      </c>
      <c r="E76" s="306">
        <f>IF(ISERROR(VLOOKUP(F76,[1]JC17!$A$8:$C$34,3)),"-",VLOOKUP(F76,[1]JC17!$A$8:$C$34,3))</f>
        <v>8</v>
      </c>
      <c r="F76" s="307">
        <f>H76+J76+L76+N76+P76+R76+T76+V76+X76</f>
        <v>1165</v>
      </c>
      <c r="G76" s="308">
        <v>3</v>
      </c>
      <c r="H76" s="307">
        <f>IF(AND(G76=1),50,IF(AND(G76=2),200,IF(AND(G76=3),350,IF(AND(G76=4),550,IF(AND(G76=5),750,IF(AND(G76=6),950,IF(AND(G76=7),1250,IF(AND(G76=8),1550,IF(AND(G76=9),1850,0)))))))))</f>
        <v>350</v>
      </c>
      <c r="I76" s="308">
        <v>3</v>
      </c>
      <c r="J76" s="307">
        <f>IF(AND(I76=1),25,IF(AND(I76=2),125,IF(AND(I76=3),275,IF(AND(I76=4),450,IF(AND(I76=5),650,0)))))</f>
        <v>275</v>
      </c>
      <c r="K76" s="308">
        <v>3</v>
      </c>
      <c r="L76" s="307">
        <f>IF(AND(K76=1),25,IF(AND(K76=2),125,IF(AND(K76=3),275,IF(AND(K76=4),450,IF(AND(K76=5),650,0)))))</f>
        <v>275</v>
      </c>
      <c r="M76" s="309">
        <v>3</v>
      </c>
      <c r="N76" s="307">
        <f>IF(AND(M76=1),25,IF(AND(M76=2),75,IF(AND(M76=3),150,IF(AND(M76=4),225,IF(AND(M76=5),325,IF(AND(M76=6),450,0))))))</f>
        <v>150</v>
      </c>
      <c r="O76" s="309">
        <v>2</v>
      </c>
      <c r="P76" s="307">
        <f>IF(AND(O76=1),25,IF(AND(O76=2),75,IF(AND(O76=3),150,IF(AND(O76=4),225,IF(AND(O76=5),325,IF(AND(O76=6),450,0))))))</f>
        <v>75</v>
      </c>
      <c r="Q76" s="309">
        <v>1</v>
      </c>
      <c r="R76" s="307">
        <f>IF(AND(Q76=1),10,IF(AND(Q76=2),25,IF(AND(Q76=3),60,IF(AND(Q76=4),110,0))))</f>
        <v>10</v>
      </c>
      <c r="S76" s="308">
        <v>1</v>
      </c>
      <c r="T76" s="307">
        <f>IF(AND(S76=1),20,IF(AND(S76=2),50,IF(AND(S76=3),120,IF(AND(S76=4),220,0))))</f>
        <v>20</v>
      </c>
      <c r="U76" s="308">
        <v>1</v>
      </c>
      <c r="V76" s="307">
        <f>IF(AND(U76=1),5,IF(AND(U76=2),20,IF(AND(U76=3),50,0)))</f>
        <v>5</v>
      </c>
      <c r="W76" s="308">
        <v>1</v>
      </c>
      <c r="X76" s="307">
        <f>IF(AND(W76=1),5,IF(AND(W76=2),20,IF(AND(W76=3),50,0)))</f>
        <v>5</v>
      </c>
    </row>
    <row r="77" spans="1:24" x14ac:dyDescent="0.15">
      <c r="A77" s="292">
        <v>74</v>
      </c>
      <c r="B77" s="312">
        <v>6</v>
      </c>
      <c r="C77" s="297" t="s">
        <v>850</v>
      </c>
      <c r="D77" s="315">
        <v>6</v>
      </c>
      <c r="E77" s="306">
        <f>IF(ISERROR(VLOOKUP(F77,[1]JC17!$A$8:$C$34,3)),"-",VLOOKUP(F77,[1]JC17!$A$8:$C$34,3))</f>
        <v>6</v>
      </c>
      <c r="F77" s="307">
        <f>H77+J77+L77+N77+P77+R77+T77+V77+X77</f>
        <v>740</v>
      </c>
      <c r="G77" s="308">
        <v>3</v>
      </c>
      <c r="H77" s="307">
        <f>IF(AND(G77=1),50,IF(AND(G77=2),200,IF(AND(G77=3),350,IF(AND(G77=4),550,IF(AND(G77=5),750,IF(AND(G77=6),950,IF(AND(G77=7),1250,IF(AND(G77=8),1550,IF(AND(G77=9),1850,0)))))))))</f>
        <v>350</v>
      </c>
      <c r="I77" s="308">
        <v>2</v>
      </c>
      <c r="J77" s="307">
        <f>IF(AND(I77=1),25,IF(AND(I77=2),125,IF(AND(I77=3),275,IF(AND(I77=4),450,IF(AND(I77=5),650,0)))))</f>
        <v>125</v>
      </c>
      <c r="K77" s="308">
        <v>2</v>
      </c>
      <c r="L77" s="307">
        <f>IF(AND(K77=1),25,IF(AND(K77=2),125,IF(AND(K77=3),275,IF(AND(K77=4),450,IF(AND(K77=5),650,0)))))</f>
        <v>125</v>
      </c>
      <c r="M77" s="309">
        <v>2</v>
      </c>
      <c r="N77" s="307">
        <f>IF(AND(M77=1),25,IF(AND(M77=2),75,IF(AND(M77=3),150,IF(AND(M77=4),225,IF(AND(M77=5),325,IF(AND(M77=6),450,0))))))</f>
        <v>75</v>
      </c>
      <c r="O77" s="309">
        <v>1</v>
      </c>
      <c r="P77" s="307">
        <f>IF(AND(O77=1),25,IF(AND(O77=2),75,IF(AND(O77=3),150,IF(AND(O77=4),225,IF(AND(O77=5),325,IF(AND(O77=6),450,0))))))</f>
        <v>25</v>
      </c>
      <c r="Q77" s="309">
        <v>1</v>
      </c>
      <c r="R77" s="307">
        <f>IF(AND(Q77=1),10,IF(AND(Q77=2),25,IF(AND(Q77=3),60,IF(AND(Q77=4),110,0))))</f>
        <v>10</v>
      </c>
      <c r="S77" s="308">
        <v>1</v>
      </c>
      <c r="T77" s="307">
        <f>IF(AND(S77=1),20,IF(AND(S77=2),50,IF(AND(S77=3),120,IF(AND(S77=4),220,0))))</f>
        <v>20</v>
      </c>
      <c r="U77" s="308">
        <v>1</v>
      </c>
      <c r="V77" s="307">
        <f>IF(AND(U77=1),5,IF(AND(U77=2),20,IF(AND(U77=3),50,0)))</f>
        <v>5</v>
      </c>
      <c r="W77" s="308">
        <v>1</v>
      </c>
      <c r="X77" s="307">
        <f>IF(AND(W77=1),5,IF(AND(W77=2),20,IF(AND(W77=3),50,0)))</f>
        <v>5</v>
      </c>
    </row>
    <row r="78" spans="1:24" x14ac:dyDescent="0.15">
      <c r="A78" s="292">
        <v>75</v>
      </c>
      <c r="B78" s="298"/>
      <c r="C78" s="299" t="s">
        <v>1410</v>
      </c>
      <c r="D78" s="355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</row>
    <row r="79" spans="1:24" x14ac:dyDescent="0.15">
      <c r="A79" s="292">
        <v>76</v>
      </c>
      <c r="B79" s="300"/>
      <c r="C79" s="301" t="s">
        <v>825</v>
      </c>
      <c r="D79" s="355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</row>
    <row r="80" spans="1:24" x14ac:dyDescent="0.15">
      <c r="A80" s="292">
        <v>77</v>
      </c>
      <c r="B80" s="312">
        <v>1</v>
      </c>
      <c r="C80" s="314" t="s">
        <v>28</v>
      </c>
      <c r="D80" s="315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</row>
    <row r="81" spans="1:24" x14ac:dyDescent="0.15">
      <c r="A81" s="292">
        <v>78</v>
      </c>
      <c r="B81" s="304"/>
      <c r="C81" s="305" t="s">
        <v>853</v>
      </c>
      <c r="D81" s="320">
        <v>8</v>
      </c>
      <c r="E81" s="306">
        <f>IF(ISERROR(VLOOKUP(F81,[1]JC17!$A$8:$C$34,3)),"-",VLOOKUP(F81,[1]JC17!$A$8:$C$34,3))</f>
        <v>8</v>
      </c>
      <c r="F81" s="307">
        <f>H81+J81+L81+N81+P81+R81+T81+V81+X81</f>
        <v>1165</v>
      </c>
      <c r="G81" s="308">
        <v>3</v>
      </c>
      <c r="H81" s="307">
        <f>IF(AND(G81=1),50,IF(AND(G81=2),200,IF(AND(G81=3),350,IF(AND(G81=4),550,IF(AND(G81=5),750,IF(AND(G81=6),950,IF(AND(G81=7),1250,IF(AND(G81=8),1550,IF(AND(G81=9),1850,0)))))))))</f>
        <v>350</v>
      </c>
      <c r="I81" s="308">
        <v>3</v>
      </c>
      <c r="J81" s="307">
        <f>IF(AND(I81=1),25,IF(AND(I81=2),125,IF(AND(I81=3),275,IF(AND(I81=4),450,IF(AND(I81=5),650,0)))))</f>
        <v>275</v>
      </c>
      <c r="K81" s="308">
        <v>3</v>
      </c>
      <c r="L81" s="307">
        <f>IF(AND(K81=1),25,IF(AND(K81=2),125,IF(AND(K81=3),275,IF(AND(K81=4),450,IF(AND(K81=5),650,0)))))</f>
        <v>275</v>
      </c>
      <c r="M81" s="309">
        <v>3</v>
      </c>
      <c r="N81" s="307">
        <f>IF(AND(M81=1),25,IF(AND(M81=2),75,IF(AND(M81=3),150,IF(AND(M81=4),225,IF(AND(M81=5),325,IF(AND(M81=6),450,0))))))</f>
        <v>150</v>
      </c>
      <c r="O81" s="309">
        <v>2</v>
      </c>
      <c r="P81" s="307">
        <f>IF(AND(O81=1),25,IF(AND(O81=2),75,IF(AND(O81=3),150,IF(AND(O81=4),225,IF(AND(O81=5),325,IF(AND(O81=6),450,0))))))</f>
        <v>75</v>
      </c>
      <c r="Q81" s="309">
        <v>1</v>
      </c>
      <c r="R81" s="307">
        <f>IF(AND(Q81=1),10,IF(AND(Q81=2),25,IF(AND(Q81=3),60,IF(AND(Q81=4),110,0))))</f>
        <v>10</v>
      </c>
      <c r="S81" s="308">
        <v>1</v>
      </c>
      <c r="T81" s="307">
        <f>IF(AND(S81=1),20,IF(AND(S81=2),50,IF(AND(S81=3),120,IF(AND(S81=4),220,0))))</f>
        <v>20</v>
      </c>
      <c r="U81" s="308">
        <v>1</v>
      </c>
      <c r="V81" s="307">
        <f>IF(AND(U81=1),5,IF(AND(U81=2),20,IF(AND(U81=3),50,0)))</f>
        <v>5</v>
      </c>
      <c r="W81" s="308">
        <v>1</v>
      </c>
      <c r="X81" s="307">
        <f>IF(AND(W81=1),5,IF(AND(W81=2),20,IF(AND(W81=3),50,0)))</f>
        <v>5</v>
      </c>
    </row>
    <row r="82" spans="1:24" x14ac:dyDescent="0.15">
      <c r="A82" s="292">
        <v>79</v>
      </c>
      <c r="B82" s="304">
        <v>2</v>
      </c>
      <c r="C82" s="305" t="s">
        <v>838</v>
      </c>
      <c r="D82" s="320">
        <v>5</v>
      </c>
      <c r="E82" s="306">
        <f>IF(ISERROR(VLOOKUP(F82,[1]JC17!$A$8:$C$34,3)),"-",VLOOKUP(F82,[1]JC17!$A$8:$C$34,3))</f>
        <v>5</v>
      </c>
      <c r="F82" s="307">
        <f>H82+J82+L82+N82+P82+R82+T82+V82+X82</f>
        <v>540</v>
      </c>
      <c r="G82" s="308">
        <v>3</v>
      </c>
      <c r="H82" s="307">
        <f>IF(AND(G82=1),50,IF(AND(G82=2),200,IF(AND(G82=3),350,IF(AND(G82=4),550,IF(AND(G82=5),750,IF(AND(G82=6),950,IF(AND(G82=7),1250,IF(AND(G82=8),1550,IF(AND(G82=9),1850,0)))))))))</f>
        <v>350</v>
      </c>
      <c r="I82" s="308">
        <v>1</v>
      </c>
      <c r="J82" s="307">
        <f>IF(AND(I82=1),25,IF(AND(I82=2),125,IF(AND(I82=3),275,IF(AND(I82=4),450,IF(AND(I82=5),650,0)))))</f>
        <v>25</v>
      </c>
      <c r="K82" s="308">
        <v>1</v>
      </c>
      <c r="L82" s="307">
        <f>IF(AND(K82=1),25,IF(AND(K82=2),125,IF(AND(K82=3),275,IF(AND(K82=4),450,IF(AND(K82=5),650,0)))))</f>
        <v>25</v>
      </c>
      <c r="M82" s="309">
        <v>2</v>
      </c>
      <c r="N82" s="307">
        <f>IF(AND(M82=1),25,IF(AND(M82=2),75,IF(AND(M82=3),150,IF(AND(M82=4),225,IF(AND(M82=5),325,IF(AND(M82=6),450,0))))))</f>
        <v>75</v>
      </c>
      <c r="O82" s="309">
        <v>1</v>
      </c>
      <c r="P82" s="307">
        <f>IF(AND(O82=1),25,IF(AND(O82=2),75,IF(AND(O82=3),150,IF(AND(O82=4),225,IF(AND(O82=5),325,IF(AND(O82=6),450,0))))))</f>
        <v>25</v>
      </c>
      <c r="Q82" s="309">
        <v>1</v>
      </c>
      <c r="R82" s="307">
        <f>IF(AND(Q82=1),10,IF(AND(Q82=2),25,IF(AND(Q82=3),60,IF(AND(Q82=4),110,0))))</f>
        <v>10</v>
      </c>
      <c r="S82" s="308">
        <v>1</v>
      </c>
      <c r="T82" s="307">
        <f>IF(AND(S82=1),20,IF(AND(S82=2),50,IF(AND(S82=3),120,IF(AND(S82=4),220,0))))</f>
        <v>20</v>
      </c>
      <c r="U82" s="308">
        <v>1</v>
      </c>
      <c r="V82" s="307">
        <f>IF(AND(U82=1),5,IF(AND(U82=2),20,IF(AND(U82=3),50,0)))</f>
        <v>5</v>
      </c>
      <c r="W82" s="308">
        <v>1</v>
      </c>
      <c r="X82" s="307">
        <f>IF(AND(W82=1),5,IF(AND(W82=2),20,IF(AND(W82=3),50,0)))</f>
        <v>5</v>
      </c>
    </row>
    <row r="83" spans="1:24" x14ac:dyDescent="0.15">
      <c r="A83" s="292">
        <v>80</v>
      </c>
      <c r="B83" s="304">
        <v>3</v>
      </c>
      <c r="C83" s="305" t="s">
        <v>837</v>
      </c>
      <c r="D83" s="320">
        <v>6</v>
      </c>
      <c r="E83" s="306">
        <f>IF(ISERROR(VLOOKUP(F83,[1]JC17!$A$8:$C$34,3)),"-",VLOOKUP(F83,[1]JC17!$A$8:$C$34,3))</f>
        <v>6</v>
      </c>
      <c r="F83" s="307">
        <f>H83+J83+L83+N83+P83+R83+T83+V83+X83</f>
        <v>740</v>
      </c>
      <c r="G83" s="308">
        <v>3</v>
      </c>
      <c r="H83" s="307">
        <f>IF(AND(G83=1),50,IF(AND(G83=2),200,IF(AND(G83=3),350,IF(AND(G83=4),550,IF(AND(G83=5),750,IF(AND(G83=6),950,IF(AND(G83=7),1250,IF(AND(G83=8),1550,IF(AND(G83=9),1850,0)))))))))</f>
        <v>350</v>
      </c>
      <c r="I83" s="308">
        <v>2</v>
      </c>
      <c r="J83" s="307">
        <f>IF(AND(I83=1),25,IF(AND(I83=2),125,IF(AND(I83=3),275,IF(AND(I83=4),450,IF(AND(I83=5),650,0)))))</f>
        <v>125</v>
      </c>
      <c r="K83" s="308">
        <v>2</v>
      </c>
      <c r="L83" s="307">
        <f>IF(AND(K83=1),25,IF(AND(K83=2),125,IF(AND(K83=3),275,IF(AND(K83=4),450,IF(AND(K83=5),650,0)))))</f>
        <v>125</v>
      </c>
      <c r="M83" s="309">
        <v>2</v>
      </c>
      <c r="N83" s="307">
        <f>IF(AND(M83=1),25,IF(AND(M83=2),75,IF(AND(M83=3),150,IF(AND(M83=4),225,IF(AND(M83=5),325,IF(AND(M83=6),450,0))))))</f>
        <v>75</v>
      </c>
      <c r="O83" s="309">
        <v>1</v>
      </c>
      <c r="P83" s="307">
        <f>IF(AND(O83=1),25,IF(AND(O83=2),75,IF(AND(O83=3),150,IF(AND(O83=4),225,IF(AND(O83=5),325,IF(AND(O83=6),450,0))))))</f>
        <v>25</v>
      </c>
      <c r="Q83" s="309">
        <v>1</v>
      </c>
      <c r="R83" s="307">
        <f>IF(AND(Q83=1),10,IF(AND(Q83=2),25,IF(AND(Q83=3),60,IF(AND(Q83=4),110,0))))</f>
        <v>10</v>
      </c>
      <c r="S83" s="308">
        <v>1</v>
      </c>
      <c r="T83" s="307">
        <f>IF(AND(S83=1),20,IF(AND(S83=2),50,IF(AND(S83=3),120,IF(AND(S83=4),220,0))))</f>
        <v>20</v>
      </c>
      <c r="U83" s="308">
        <v>1</v>
      </c>
      <c r="V83" s="307">
        <f>IF(AND(U83=1),5,IF(AND(U83=2),20,IF(AND(U83=3),50,0)))</f>
        <v>5</v>
      </c>
      <c r="W83" s="308">
        <v>1</v>
      </c>
      <c r="X83" s="307">
        <f>IF(AND(W83=1),5,IF(AND(W83=2),20,IF(AND(W83=3),50,0)))</f>
        <v>5</v>
      </c>
    </row>
    <row r="84" spans="1:24" x14ac:dyDescent="0.15">
      <c r="A84" s="292">
        <v>81</v>
      </c>
      <c r="B84" s="300"/>
      <c r="C84" s="301" t="s">
        <v>172</v>
      </c>
      <c r="D84" s="355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</row>
    <row r="85" spans="1:24" x14ac:dyDescent="0.15">
      <c r="A85" s="292">
        <v>82</v>
      </c>
      <c r="B85" s="312">
        <v>1</v>
      </c>
      <c r="C85" s="314" t="s">
        <v>28</v>
      </c>
      <c r="D85" s="315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</row>
    <row r="86" spans="1:24" x14ac:dyDescent="0.15">
      <c r="A86" s="292">
        <v>83</v>
      </c>
      <c r="B86" s="304"/>
      <c r="C86" s="305" t="s">
        <v>853</v>
      </c>
      <c r="D86" s="320">
        <v>8</v>
      </c>
      <c r="E86" s="306">
        <f>IF(ISERROR(VLOOKUP(F86,[1]JC17!$A$8:$C$34,3)),"-",VLOOKUP(F86,[1]JC17!$A$8:$C$34,3))</f>
        <v>8</v>
      </c>
      <c r="F86" s="307">
        <f>H86+J86+L86+N86+P86+R86+T86+V86+X86</f>
        <v>1165</v>
      </c>
      <c r="G86" s="308">
        <v>3</v>
      </c>
      <c r="H86" s="307">
        <f>IF(AND(G86=1),50,IF(AND(G86=2),200,IF(AND(G86=3),350,IF(AND(G86=4),550,IF(AND(G86=5),750,IF(AND(G86=6),950,IF(AND(G86=7),1250,IF(AND(G86=8),1550,IF(AND(G86=9),1850,0)))))))))</f>
        <v>350</v>
      </c>
      <c r="I86" s="308">
        <v>3</v>
      </c>
      <c r="J86" s="307">
        <f>IF(AND(I86=1),25,IF(AND(I86=2),125,IF(AND(I86=3),275,IF(AND(I86=4),450,IF(AND(I86=5),650,0)))))</f>
        <v>275</v>
      </c>
      <c r="K86" s="308">
        <v>3</v>
      </c>
      <c r="L86" s="307">
        <f>IF(AND(K86=1),25,IF(AND(K86=2),125,IF(AND(K86=3),275,IF(AND(K86=4),450,IF(AND(K86=5),650,0)))))</f>
        <v>275</v>
      </c>
      <c r="M86" s="309">
        <v>3</v>
      </c>
      <c r="N86" s="307">
        <f>IF(AND(M86=1),25,IF(AND(M86=2),75,IF(AND(M86=3),150,IF(AND(M86=4),225,IF(AND(M86=5),325,IF(AND(M86=6),450,0))))))</f>
        <v>150</v>
      </c>
      <c r="O86" s="309">
        <v>2</v>
      </c>
      <c r="P86" s="307">
        <f>IF(AND(O86=1),25,IF(AND(O86=2),75,IF(AND(O86=3),150,IF(AND(O86=4),225,IF(AND(O86=5),325,IF(AND(O86=6),450,0))))))</f>
        <v>75</v>
      </c>
      <c r="Q86" s="309">
        <v>1</v>
      </c>
      <c r="R86" s="307">
        <f>IF(AND(Q86=1),10,IF(AND(Q86=2),25,IF(AND(Q86=3),60,IF(AND(Q86=4),110,0))))</f>
        <v>10</v>
      </c>
      <c r="S86" s="308">
        <v>1</v>
      </c>
      <c r="T86" s="307">
        <f>IF(AND(S86=1),20,IF(AND(S86=2),50,IF(AND(S86=3),120,IF(AND(S86=4),220,0))))</f>
        <v>20</v>
      </c>
      <c r="U86" s="308">
        <v>1</v>
      </c>
      <c r="V86" s="307">
        <f>IF(AND(U86=1),5,IF(AND(U86=2),20,IF(AND(U86=3),50,0)))</f>
        <v>5</v>
      </c>
      <c r="W86" s="308">
        <v>1</v>
      </c>
      <c r="X86" s="307">
        <f>IF(AND(W86=1),5,IF(AND(W86=2),20,IF(AND(W86=3),50,0)))</f>
        <v>5</v>
      </c>
    </row>
    <row r="87" spans="1:24" x14ac:dyDescent="0.15">
      <c r="A87" s="292">
        <v>84</v>
      </c>
      <c r="B87" s="304">
        <v>2</v>
      </c>
      <c r="C87" s="305" t="s">
        <v>173</v>
      </c>
      <c r="D87" s="320">
        <v>5</v>
      </c>
      <c r="E87" s="306">
        <f>IF(ISERROR(VLOOKUP(F87,[1]JC17!$A$8:$C$34,3)),"-",VLOOKUP(F87,[1]JC17!$A$8:$C$34,3))</f>
        <v>5</v>
      </c>
      <c r="F87" s="307">
        <f>H87+J87+L87+N87+P87+R87+T87+V87+X87</f>
        <v>540</v>
      </c>
      <c r="G87" s="308">
        <v>3</v>
      </c>
      <c r="H87" s="307">
        <f>IF(AND(G87=1),50,IF(AND(G87=2),200,IF(AND(G87=3),350,IF(AND(G87=4),550,IF(AND(G87=5),750,IF(AND(G87=6),950,IF(AND(G87=7),1250,IF(AND(G87=8),1550,IF(AND(G87=9),1850,0)))))))))</f>
        <v>350</v>
      </c>
      <c r="I87" s="308">
        <v>1</v>
      </c>
      <c r="J87" s="307">
        <f>IF(AND(I87=1),25,IF(AND(I87=2),125,IF(AND(I87=3),275,IF(AND(I87=4),450,IF(AND(I87=5),650,0)))))</f>
        <v>25</v>
      </c>
      <c r="K87" s="308">
        <v>1</v>
      </c>
      <c r="L87" s="307">
        <f>IF(AND(K87=1),25,IF(AND(K87=2),125,IF(AND(K87=3),275,IF(AND(K87=4),450,IF(AND(K87=5),650,0)))))</f>
        <v>25</v>
      </c>
      <c r="M87" s="309">
        <v>2</v>
      </c>
      <c r="N87" s="307">
        <f>IF(AND(M87=1),25,IF(AND(M87=2),75,IF(AND(M87=3),150,IF(AND(M87=4),225,IF(AND(M87=5),325,IF(AND(M87=6),450,0))))))</f>
        <v>75</v>
      </c>
      <c r="O87" s="309">
        <v>1</v>
      </c>
      <c r="P87" s="307">
        <f>IF(AND(O87=1),25,IF(AND(O87=2),75,IF(AND(O87=3),150,IF(AND(O87=4),225,IF(AND(O87=5),325,IF(AND(O87=6),450,0))))))</f>
        <v>25</v>
      </c>
      <c r="Q87" s="309">
        <v>1</v>
      </c>
      <c r="R87" s="307">
        <f>IF(AND(Q87=1),10,IF(AND(Q87=2),25,IF(AND(Q87=3),60,IF(AND(Q87=4),110,0))))</f>
        <v>10</v>
      </c>
      <c r="S87" s="308">
        <v>1</v>
      </c>
      <c r="T87" s="307">
        <f>IF(AND(S87=1),20,IF(AND(S87=2),50,IF(AND(S87=3),120,IF(AND(S87=4),220,0))))</f>
        <v>20</v>
      </c>
      <c r="U87" s="308">
        <v>1</v>
      </c>
      <c r="V87" s="307">
        <f>IF(AND(U87=1),5,IF(AND(U87=2),20,IF(AND(U87=3),50,0)))</f>
        <v>5</v>
      </c>
      <c r="W87" s="308">
        <v>1</v>
      </c>
      <c r="X87" s="307">
        <f>IF(AND(W87=1),5,IF(AND(W87=2),20,IF(AND(W87=3),50,0)))</f>
        <v>5</v>
      </c>
    </row>
    <row r="88" spans="1:24" x14ac:dyDescent="0.15">
      <c r="A88" s="292">
        <v>85</v>
      </c>
      <c r="B88" s="304">
        <v>3</v>
      </c>
      <c r="C88" s="305" t="s">
        <v>837</v>
      </c>
      <c r="D88" s="320">
        <v>6</v>
      </c>
      <c r="E88" s="306">
        <f>IF(ISERROR(VLOOKUP(F88,[1]JC17!$A$8:$C$34,3)),"-",VLOOKUP(F88,[1]JC17!$A$8:$C$34,3))</f>
        <v>6</v>
      </c>
      <c r="F88" s="307">
        <f>H88+J88+L88+N88+P88+R88+T88+V88+X88</f>
        <v>740</v>
      </c>
      <c r="G88" s="308">
        <v>3</v>
      </c>
      <c r="H88" s="307">
        <f>IF(AND(G88=1),50,IF(AND(G88=2),200,IF(AND(G88=3),350,IF(AND(G88=4),550,IF(AND(G88=5),750,IF(AND(G88=6),950,IF(AND(G88=7),1250,IF(AND(G88=8),1550,IF(AND(G88=9),1850,0)))))))))</f>
        <v>350</v>
      </c>
      <c r="I88" s="308">
        <v>2</v>
      </c>
      <c r="J88" s="307">
        <f>IF(AND(I88=1),25,IF(AND(I88=2),125,IF(AND(I88=3),275,IF(AND(I88=4),450,IF(AND(I88=5),650,0)))))</f>
        <v>125</v>
      </c>
      <c r="K88" s="308">
        <v>2</v>
      </c>
      <c r="L88" s="307">
        <f>IF(AND(K88=1),25,IF(AND(K88=2),125,IF(AND(K88=3),275,IF(AND(K88=4),450,IF(AND(K88=5),650,0)))))</f>
        <v>125</v>
      </c>
      <c r="M88" s="309">
        <v>2</v>
      </c>
      <c r="N88" s="307">
        <f>IF(AND(M88=1),25,IF(AND(M88=2),75,IF(AND(M88=3),150,IF(AND(M88=4),225,IF(AND(M88=5),325,IF(AND(M88=6),450,0))))))</f>
        <v>75</v>
      </c>
      <c r="O88" s="309">
        <v>1</v>
      </c>
      <c r="P88" s="307">
        <f>IF(AND(O88=1),25,IF(AND(O88=2),75,IF(AND(O88=3),150,IF(AND(O88=4),225,IF(AND(O88=5),325,IF(AND(O88=6),450,0))))))</f>
        <v>25</v>
      </c>
      <c r="Q88" s="309">
        <v>1</v>
      </c>
      <c r="R88" s="307">
        <f>IF(AND(Q88=1),10,IF(AND(Q88=2),25,IF(AND(Q88=3),60,IF(AND(Q88=4),110,0))))</f>
        <v>10</v>
      </c>
      <c r="S88" s="308">
        <v>1</v>
      </c>
      <c r="T88" s="307">
        <f>IF(AND(S88=1),20,IF(AND(S88=2),50,IF(AND(S88=3),120,IF(AND(S88=4),220,0))))</f>
        <v>20</v>
      </c>
      <c r="U88" s="308">
        <v>1</v>
      </c>
      <c r="V88" s="307">
        <f>IF(AND(U88=1),5,IF(AND(U88=2),20,IF(AND(U88=3),50,0)))</f>
        <v>5</v>
      </c>
      <c r="W88" s="308">
        <v>1</v>
      </c>
      <c r="X88" s="307">
        <f>IF(AND(W88=1),5,IF(AND(W88=2),20,IF(AND(W88=3),50,0)))</f>
        <v>5</v>
      </c>
    </row>
    <row r="89" spans="1:24" x14ac:dyDescent="0.15">
      <c r="A89" s="292">
        <v>86</v>
      </c>
      <c r="B89" s="298"/>
      <c r="C89" s="299" t="s">
        <v>826</v>
      </c>
      <c r="D89" s="355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</row>
    <row r="90" spans="1:24" x14ac:dyDescent="0.15">
      <c r="A90" s="292">
        <v>87</v>
      </c>
      <c r="B90" s="300"/>
      <c r="C90" s="301" t="s">
        <v>1411</v>
      </c>
      <c r="D90" s="355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</row>
    <row r="91" spans="1:24" x14ac:dyDescent="0.15">
      <c r="A91" s="292">
        <v>88</v>
      </c>
      <c r="B91" s="304">
        <v>1</v>
      </c>
      <c r="C91" s="305" t="s">
        <v>1</v>
      </c>
      <c r="D91" s="320">
        <v>7</v>
      </c>
      <c r="E91" s="306">
        <f>IF(ISERROR(VLOOKUP(F91,[1]JC17!$A$8:$C$34,3)),"-",VLOOKUP(F91,[1]JC17!$A$8:$C$34,3))</f>
        <v>7</v>
      </c>
      <c r="F91" s="307">
        <f t="shared" ref="F91:F96" si="20">H91+J91+L91+N91+P91+R91+T91+V91+X91</f>
        <v>880</v>
      </c>
      <c r="G91" s="308">
        <v>3</v>
      </c>
      <c r="H91" s="307">
        <f t="shared" ref="H91:H96" si="21">IF(AND(G91=1),50,IF(AND(G91=2),200,IF(AND(G91=3),350,IF(AND(G91=4),550,IF(AND(G91=5),750,IF(AND(G91=6),950,IF(AND(G91=7),1250,IF(AND(G91=8),1550,IF(AND(G91=9),1850,0)))))))))</f>
        <v>350</v>
      </c>
      <c r="I91" s="308">
        <v>2</v>
      </c>
      <c r="J91" s="307">
        <f t="shared" ref="J91:J96" si="22">IF(AND(I91=1),25,IF(AND(I91=2),125,IF(AND(I91=3),275,IF(AND(I91=4),450,IF(AND(I91=5),650,0)))))</f>
        <v>125</v>
      </c>
      <c r="K91" s="308">
        <v>2</v>
      </c>
      <c r="L91" s="307">
        <f t="shared" ref="L91:L96" si="23">IF(AND(K91=1),25,IF(AND(K91=2),125,IF(AND(K91=3),275,IF(AND(K91=4),450,IF(AND(K91=5),650,0)))))</f>
        <v>125</v>
      </c>
      <c r="M91" s="309">
        <v>3</v>
      </c>
      <c r="N91" s="307">
        <f t="shared" ref="N91:N96" si="24">IF(AND(M91=1),25,IF(AND(M91=2),75,IF(AND(M91=3),150,IF(AND(M91=4),225,IF(AND(M91=5),325,IF(AND(M91=6),450,0))))))</f>
        <v>150</v>
      </c>
      <c r="O91" s="309">
        <v>2</v>
      </c>
      <c r="P91" s="307">
        <f t="shared" ref="P91:P96" si="25">IF(AND(O91=1),25,IF(AND(O91=2),75,IF(AND(O91=3),150,IF(AND(O91=4),225,IF(AND(O91=5),325,IF(AND(O91=6),450,0))))))</f>
        <v>75</v>
      </c>
      <c r="Q91" s="309">
        <v>2</v>
      </c>
      <c r="R91" s="307">
        <f t="shared" ref="R91:R96" si="26">IF(AND(Q91=1),10,IF(AND(Q91=2),25,IF(AND(Q91=3),60,IF(AND(Q91=4),110,0))))</f>
        <v>25</v>
      </c>
      <c r="S91" s="308">
        <v>1</v>
      </c>
      <c r="T91" s="307">
        <f t="shared" ref="T91:T96" si="27">IF(AND(S91=1),20,IF(AND(S91=2),50,IF(AND(S91=3),120,IF(AND(S91=4),220,0))))</f>
        <v>20</v>
      </c>
      <c r="U91" s="308">
        <v>1</v>
      </c>
      <c r="V91" s="307">
        <f t="shared" ref="V91:V96" si="28">IF(AND(U91=1),5,IF(AND(U91=2),20,IF(AND(U91=3),50,0)))</f>
        <v>5</v>
      </c>
      <c r="W91" s="308">
        <v>1</v>
      </c>
      <c r="X91" s="307">
        <f t="shared" ref="X91:X96" si="29">IF(AND(W91=1),5,IF(AND(W91=2),20,IF(AND(W91=3),50,0)))</f>
        <v>5</v>
      </c>
    </row>
    <row r="92" spans="1:24" x14ac:dyDescent="0.15">
      <c r="A92" s="292">
        <v>89</v>
      </c>
      <c r="B92" s="304">
        <v>2</v>
      </c>
      <c r="C92" s="305" t="s">
        <v>2</v>
      </c>
      <c r="D92" s="320">
        <v>6</v>
      </c>
      <c r="E92" s="306">
        <f>IF(ISERROR(VLOOKUP(F92,[1]JC17!$A$8:$C$34,3)),"-",VLOOKUP(F92,[1]JC17!$A$8:$C$34,3))</f>
        <v>6</v>
      </c>
      <c r="F92" s="307">
        <f t="shared" si="20"/>
        <v>740</v>
      </c>
      <c r="G92" s="308">
        <v>3</v>
      </c>
      <c r="H92" s="307">
        <f t="shared" si="21"/>
        <v>350</v>
      </c>
      <c r="I92" s="308">
        <v>2</v>
      </c>
      <c r="J92" s="307">
        <f t="shared" si="22"/>
        <v>125</v>
      </c>
      <c r="K92" s="308">
        <v>2</v>
      </c>
      <c r="L92" s="307">
        <f t="shared" si="23"/>
        <v>125</v>
      </c>
      <c r="M92" s="309">
        <v>2</v>
      </c>
      <c r="N92" s="307">
        <f t="shared" si="24"/>
        <v>75</v>
      </c>
      <c r="O92" s="309">
        <v>1</v>
      </c>
      <c r="P92" s="307">
        <f t="shared" si="25"/>
        <v>25</v>
      </c>
      <c r="Q92" s="309">
        <v>1</v>
      </c>
      <c r="R92" s="307">
        <f t="shared" si="26"/>
        <v>10</v>
      </c>
      <c r="S92" s="308">
        <v>1</v>
      </c>
      <c r="T92" s="307">
        <f t="shared" si="27"/>
        <v>20</v>
      </c>
      <c r="U92" s="308">
        <v>1</v>
      </c>
      <c r="V92" s="307">
        <f t="shared" si="28"/>
        <v>5</v>
      </c>
      <c r="W92" s="308">
        <v>1</v>
      </c>
      <c r="X92" s="307">
        <f t="shared" si="29"/>
        <v>5</v>
      </c>
    </row>
    <row r="93" spans="1:24" x14ac:dyDescent="0.15">
      <c r="A93" s="292">
        <v>90</v>
      </c>
      <c r="B93" s="304">
        <v>3</v>
      </c>
      <c r="C93" s="305" t="s">
        <v>839</v>
      </c>
      <c r="D93" s="320">
        <v>5</v>
      </c>
      <c r="E93" s="306">
        <f>IF(ISERROR(VLOOKUP(F93,[1]JC17!$A$8:$C$34,3)),"-",VLOOKUP(F93,[1]JC17!$A$8:$C$34,3))</f>
        <v>5</v>
      </c>
      <c r="F93" s="307">
        <f t="shared" si="20"/>
        <v>540</v>
      </c>
      <c r="G93" s="308">
        <v>3</v>
      </c>
      <c r="H93" s="307">
        <f t="shared" si="21"/>
        <v>350</v>
      </c>
      <c r="I93" s="308">
        <v>1</v>
      </c>
      <c r="J93" s="307">
        <f t="shared" si="22"/>
        <v>25</v>
      </c>
      <c r="K93" s="308">
        <v>1</v>
      </c>
      <c r="L93" s="307">
        <f t="shared" si="23"/>
        <v>25</v>
      </c>
      <c r="M93" s="309">
        <v>2</v>
      </c>
      <c r="N93" s="307">
        <f t="shared" si="24"/>
        <v>75</v>
      </c>
      <c r="O93" s="309">
        <v>1</v>
      </c>
      <c r="P93" s="307">
        <f t="shared" si="25"/>
        <v>25</v>
      </c>
      <c r="Q93" s="309">
        <v>1</v>
      </c>
      <c r="R93" s="307">
        <f t="shared" si="26"/>
        <v>10</v>
      </c>
      <c r="S93" s="308">
        <v>1</v>
      </c>
      <c r="T93" s="307">
        <f t="shared" si="27"/>
        <v>20</v>
      </c>
      <c r="U93" s="308">
        <v>1</v>
      </c>
      <c r="V93" s="307">
        <f t="shared" si="28"/>
        <v>5</v>
      </c>
      <c r="W93" s="308">
        <v>1</v>
      </c>
      <c r="X93" s="307">
        <f t="shared" si="29"/>
        <v>5</v>
      </c>
    </row>
    <row r="94" spans="1:24" x14ac:dyDescent="0.15">
      <c r="A94" s="292">
        <v>91</v>
      </c>
      <c r="B94" s="304">
        <v>4</v>
      </c>
      <c r="C94" s="305" t="s">
        <v>840</v>
      </c>
      <c r="D94" s="320">
        <v>6</v>
      </c>
      <c r="E94" s="306">
        <f>IF(ISERROR(VLOOKUP(F94,[1]JC17!$A$8:$C$34,3)),"-",VLOOKUP(F94,[1]JC17!$A$8:$C$34,3))</f>
        <v>6</v>
      </c>
      <c r="F94" s="307">
        <f t="shared" si="20"/>
        <v>740</v>
      </c>
      <c r="G94" s="308">
        <v>3</v>
      </c>
      <c r="H94" s="307">
        <f t="shared" si="21"/>
        <v>350</v>
      </c>
      <c r="I94" s="308">
        <v>2</v>
      </c>
      <c r="J94" s="307">
        <f t="shared" si="22"/>
        <v>125</v>
      </c>
      <c r="K94" s="308">
        <v>2</v>
      </c>
      <c r="L94" s="307">
        <f t="shared" si="23"/>
        <v>125</v>
      </c>
      <c r="M94" s="309">
        <v>2</v>
      </c>
      <c r="N94" s="307">
        <f t="shared" si="24"/>
        <v>75</v>
      </c>
      <c r="O94" s="309">
        <v>1</v>
      </c>
      <c r="P94" s="307">
        <f t="shared" si="25"/>
        <v>25</v>
      </c>
      <c r="Q94" s="309">
        <v>1</v>
      </c>
      <c r="R94" s="307">
        <f t="shared" si="26"/>
        <v>10</v>
      </c>
      <c r="S94" s="308">
        <v>1</v>
      </c>
      <c r="T94" s="307">
        <f t="shared" si="27"/>
        <v>20</v>
      </c>
      <c r="U94" s="308">
        <v>1</v>
      </c>
      <c r="V94" s="307">
        <f t="shared" si="28"/>
        <v>5</v>
      </c>
      <c r="W94" s="308">
        <v>1</v>
      </c>
      <c r="X94" s="307">
        <f t="shared" si="29"/>
        <v>5</v>
      </c>
    </row>
    <row r="95" spans="1:24" x14ac:dyDescent="0.15">
      <c r="A95" s="292">
        <v>92</v>
      </c>
      <c r="B95" s="304">
        <v>5</v>
      </c>
      <c r="C95" s="297" t="s">
        <v>43</v>
      </c>
      <c r="D95" s="315">
        <v>5</v>
      </c>
      <c r="E95" s="306">
        <f>IF(ISERROR(VLOOKUP(F95,[1]JC17!$A$8:$C$34,3)),"-",VLOOKUP(F95,[1]JC17!$A$8:$C$34,3))</f>
        <v>5</v>
      </c>
      <c r="F95" s="307">
        <f t="shared" si="20"/>
        <v>540</v>
      </c>
      <c r="G95" s="308">
        <v>3</v>
      </c>
      <c r="H95" s="307">
        <f t="shared" si="21"/>
        <v>350</v>
      </c>
      <c r="I95" s="308">
        <v>1</v>
      </c>
      <c r="J95" s="307">
        <f t="shared" si="22"/>
        <v>25</v>
      </c>
      <c r="K95" s="308">
        <v>1</v>
      </c>
      <c r="L95" s="307">
        <f t="shared" si="23"/>
        <v>25</v>
      </c>
      <c r="M95" s="309">
        <v>2</v>
      </c>
      <c r="N95" s="307">
        <f t="shared" si="24"/>
        <v>75</v>
      </c>
      <c r="O95" s="309">
        <v>1</v>
      </c>
      <c r="P95" s="307">
        <f t="shared" si="25"/>
        <v>25</v>
      </c>
      <c r="Q95" s="309">
        <v>1</v>
      </c>
      <c r="R95" s="307">
        <f t="shared" si="26"/>
        <v>10</v>
      </c>
      <c r="S95" s="308">
        <v>1</v>
      </c>
      <c r="T95" s="307">
        <f t="shared" si="27"/>
        <v>20</v>
      </c>
      <c r="U95" s="308">
        <v>1</v>
      </c>
      <c r="V95" s="307">
        <f t="shared" si="28"/>
        <v>5</v>
      </c>
      <c r="W95" s="308">
        <v>1</v>
      </c>
      <c r="X95" s="307">
        <f t="shared" si="29"/>
        <v>5</v>
      </c>
    </row>
    <row r="96" spans="1:24" x14ac:dyDescent="0.15">
      <c r="A96" s="292">
        <v>93</v>
      </c>
      <c r="B96" s="304">
        <v>6</v>
      </c>
      <c r="C96" s="297" t="s">
        <v>841</v>
      </c>
      <c r="D96" s="315">
        <v>6</v>
      </c>
      <c r="E96" s="306">
        <f>IF(ISERROR(VLOOKUP(F96,[1]JC17!$A$8:$C$34,3)),"-",VLOOKUP(F96,[1]JC17!$A$8:$C$34,3))</f>
        <v>6</v>
      </c>
      <c r="F96" s="307">
        <f t="shared" si="20"/>
        <v>740</v>
      </c>
      <c r="G96" s="308">
        <v>3</v>
      </c>
      <c r="H96" s="307">
        <f t="shared" si="21"/>
        <v>350</v>
      </c>
      <c r="I96" s="308">
        <v>2</v>
      </c>
      <c r="J96" s="307">
        <f t="shared" si="22"/>
        <v>125</v>
      </c>
      <c r="K96" s="308">
        <v>2</v>
      </c>
      <c r="L96" s="307">
        <f t="shared" si="23"/>
        <v>125</v>
      </c>
      <c r="M96" s="309">
        <v>2</v>
      </c>
      <c r="N96" s="307">
        <f t="shared" si="24"/>
        <v>75</v>
      </c>
      <c r="O96" s="309">
        <v>1</v>
      </c>
      <c r="P96" s="307">
        <f t="shared" si="25"/>
        <v>25</v>
      </c>
      <c r="Q96" s="309">
        <v>1</v>
      </c>
      <c r="R96" s="307">
        <f t="shared" si="26"/>
        <v>10</v>
      </c>
      <c r="S96" s="308">
        <v>1</v>
      </c>
      <c r="T96" s="307">
        <f t="shared" si="27"/>
        <v>20</v>
      </c>
      <c r="U96" s="308">
        <v>1</v>
      </c>
      <c r="V96" s="307">
        <f t="shared" si="28"/>
        <v>5</v>
      </c>
      <c r="W96" s="308">
        <v>1</v>
      </c>
      <c r="X96" s="307">
        <f t="shared" si="29"/>
        <v>5</v>
      </c>
    </row>
    <row r="97" spans="1:24" x14ac:dyDescent="0.15">
      <c r="A97" s="292">
        <v>94</v>
      </c>
      <c r="B97" s="300"/>
      <c r="C97" s="301" t="s">
        <v>1412</v>
      </c>
      <c r="D97" s="355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</row>
    <row r="98" spans="1:24" x14ac:dyDescent="0.15">
      <c r="A98" s="292">
        <v>95</v>
      </c>
      <c r="B98" s="304">
        <v>1</v>
      </c>
      <c r="C98" s="305" t="s">
        <v>29</v>
      </c>
      <c r="D98" s="320">
        <v>7</v>
      </c>
      <c r="E98" s="306">
        <f>IF(ISERROR(VLOOKUP(F98,[1]JC17!$A$8:$C$34,3)),"-",VLOOKUP(F98,[1]JC17!$A$8:$C$34,3))</f>
        <v>7</v>
      </c>
      <c r="F98" s="307">
        <f>H98+J98+L98+N98+P98+R98+T98+V98+X98</f>
        <v>880</v>
      </c>
      <c r="G98" s="308">
        <v>3</v>
      </c>
      <c r="H98" s="307">
        <f>IF(AND(G98=1),50,IF(AND(G98=2),200,IF(AND(G98=3),350,IF(AND(G98=4),550,IF(AND(G98=5),750,IF(AND(G98=6),950,IF(AND(G98=7),1250,IF(AND(G98=8),1550,IF(AND(G98=9),1850,0)))))))))</f>
        <v>350</v>
      </c>
      <c r="I98" s="308">
        <v>2</v>
      </c>
      <c r="J98" s="307">
        <f>IF(AND(I98=1),25,IF(AND(I98=2),125,IF(AND(I98=3),275,IF(AND(I98=4),450,IF(AND(I98=5),650,0)))))</f>
        <v>125</v>
      </c>
      <c r="K98" s="308">
        <v>2</v>
      </c>
      <c r="L98" s="307">
        <f>IF(AND(K98=1),25,IF(AND(K98=2),125,IF(AND(K98=3),275,IF(AND(K98=4),450,IF(AND(K98=5),650,0)))))</f>
        <v>125</v>
      </c>
      <c r="M98" s="309">
        <v>3</v>
      </c>
      <c r="N98" s="307">
        <f>IF(AND(M98=1),25,IF(AND(M98=2),75,IF(AND(M98=3),150,IF(AND(M98=4),225,IF(AND(M98=5),325,IF(AND(M98=6),450,0))))))</f>
        <v>150</v>
      </c>
      <c r="O98" s="309">
        <v>2</v>
      </c>
      <c r="P98" s="307">
        <f>IF(AND(O98=1),25,IF(AND(O98=2),75,IF(AND(O98=3),150,IF(AND(O98=4),225,IF(AND(O98=5),325,IF(AND(O98=6),450,0))))))</f>
        <v>75</v>
      </c>
      <c r="Q98" s="309">
        <v>2</v>
      </c>
      <c r="R98" s="307">
        <f>IF(AND(Q98=1),10,IF(AND(Q98=2),25,IF(AND(Q98=3),60,IF(AND(Q98=4),110,0))))</f>
        <v>25</v>
      </c>
      <c r="S98" s="308">
        <v>1</v>
      </c>
      <c r="T98" s="307">
        <f>IF(AND(S98=1),20,IF(AND(S98=2),50,IF(AND(S98=3),120,IF(AND(S98=4),220,0))))</f>
        <v>20</v>
      </c>
      <c r="U98" s="308">
        <v>1</v>
      </c>
      <c r="V98" s="307">
        <f>IF(AND(U98=1),5,IF(AND(U98=2),20,IF(AND(U98=3),50,0)))</f>
        <v>5</v>
      </c>
      <c r="W98" s="308">
        <v>1</v>
      </c>
      <c r="X98" s="307">
        <f>IF(AND(W98=1),5,IF(AND(W98=2),20,IF(AND(W98=3),50,0)))</f>
        <v>5</v>
      </c>
    </row>
    <row r="99" spans="1:24" x14ac:dyDescent="0.15">
      <c r="A99" s="292">
        <v>96</v>
      </c>
      <c r="B99" s="304">
        <v>2</v>
      </c>
      <c r="C99" s="305" t="s">
        <v>841</v>
      </c>
      <c r="D99" s="320">
        <v>6</v>
      </c>
      <c r="E99" s="306">
        <f>IF(ISERROR(VLOOKUP(F99,[1]JC17!$A$8:$C$34,3)),"-",VLOOKUP(F99,[1]JC17!$A$8:$C$34,3))</f>
        <v>6</v>
      </c>
      <c r="F99" s="307">
        <f>H99+J99+L99+N99+P99+R99+T99+V99+X99</f>
        <v>740</v>
      </c>
      <c r="G99" s="308">
        <v>3</v>
      </c>
      <c r="H99" s="307">
        <f>IF(AND(G99=1),50,IF(AND(G99=2),200,IF(AND(G99=3),350,IF(AND(G99=4),550,IF(AND(G99=5),750,IF(AND(G99=6),950,IF(AND(G99=7),1250,IF(AND(G99=8),1550,IF(AND(G99=9),1850,0)))))))))</f>
        <v>350</v>
      </c>
      <c r="I99" s="308">
        <v>2</v>
      </c>
      <c r="J99" s="307">
        <f>IF(AND(I99=1),25,IF(AND(I99=2),125,IF(AND(I99=3),275,IF(AND(I99=4),450,IF(AND(I99=5),650,0)))))</f>
        <v>125</v>
      </c>
      <c r="K99" s="308">
        <v>2</v>
      </c>
      <c r="L99" s="307">
        <f>IF(AND(K99=1),25,IF(AND(K99=2),125,IF(AND(K99=3),275,IF(AND(K99=4),450,IF(AND(K99=5),650,0)))))</f>
        <v>125</v>
      </c>
      <c r="M99" s="309">
        <v>2</v>
      </c>
      <c r="N99" s="307">
        <f>IF(AND(M99=1),25,IF(AND(M99=2),75,IF(AND(M99=3),150,IF(AND(M99=4),225,IF(AND(M99=5),325,IF(AND(M99=6),450,0))))))</f>
        <v>75</v>
      </c>
      <c r="O99" s="309">
        <v>1</v>
      </c>
      <c r="P99" s="307">
        <f>IF(AND(O99=1),25,IF(AND(O99=2),75,IF(AND(O99=3),150,IF(AND(O99=4),225,IF(AND(O99=5),325,IF(AND(O99=6),450,0))))))</f>
        <v>25</v>
      </c>
      <c r="Q99" s="309">
        <v>1</v>
      </c>
      <c r="R99" s="307">
        <f>IF(AND(Q99=1),10,IF(AND(Q99=2),25,IF(AND(Q99=3),60,IF(AND(Q99=4),110,0))))</f>
        <v>10</v>
      </c>
      <c r="S99" s="308">
        <v>1</v>
      </c>
      <c r="T99" s="307">
        <f>IF(AND(S99=1),20,IF(AND(S99=2),50,IF(AND(S99=3),120,IF(AND(S99=4),220,0))))</f>
        <v>20</v>
      </c>
      <c r="U99" s="308">
        <v>1</v>
      </c>
      <c r="V99" s="307">
        <f>IF(AND(U99=1),5,IF(AND(U99=2),20,IF(AND(U99=3),50,0)))</f>
        <v>5</v>
      </c>
      <c r="W99" s="308">
        <v>1</v>
      </c>
      <c r="X99" s="307">
        <f>IF(AND(W99=1),5,IF(AND(W99=2),20,IF(AND(W99=3),50,0)))</f>
        <v>5</v>
      </c>
    </row>
    <row r="100" spans="1:24" x14ac:dyDescent="0.15">
      <c r="A100" s="292">
        <v>97</v>
      </c>
      <c r="B100" s="304">
        <v>3</v>
      </c>
      <c r="C100" s="305" t="s">
        <v>839</v>
      </c>
      <c r="D100" s="320">
        <v>5</v>
      </c>
      <c r="E100" s="306">
        <f>IF(ISERROR(VLOOKUP(F100,[1]JC17!$A$8:$C$34,3)),"-",VLOOKUP(F100,[1]JC17!$A$8:$C$34,3))</f>
        <v>5</v>
      </c>
      <c r="F100" s="307">
        <f>H100+J100+L100+N100+P100+R100+T100+V100+X100</f>
        <v>540</v>
      </c>
      <c r="G100" s="308">
        <v>3</v>
      </c>
      <c r="H100" s="307">
        <f>IF(AND(G100=1),50,IF(AND(G100=2),200,IF(AND(G100=3),350,IF(AND(G100=4),550,IF(AND(G100=5),750,IF(AND(G100=6),950,IF(AND(G100=7),1250,IF(AND(G100=8),1550,IF(AND(G100=9),1850,0)))))))))</f>
        <v>350</v>
      </c>
      <c r="I100" s="308">
        <v>1</v>
      </c>
      <c r="J100" s="307">
        <f>IF(AND(I100=1),25,IF(AND(I100=2),125,IF(AND(I100=3),275,IF(AND(I100=4),450,IF(AND(I100=5),650,0)))))</f>
        <v>25</v>
      </c>
      <c r="K100" s="308">
        <v>1</v>
      </c>
      <c r="L100" s="307">
        <f>IF(AND(K100=1),25,IF(AND(K100=2),125,IF(AND(K100=3),275,IF(AND(K100=4),450,IF(AND(K100=5),650,0)))))</f>
        <v>25</v>
      </c>
      <c r="M100" s="309">
        <v>2</v>
      </c>
      <c r="N100" s="307">
        <f>IF(AND(M100=1),25,IF(AND(M100=2),75,IF(AND(M100=3),150,IF(AND(M100=4),225,IF(AND(M100=5),325,IF(AND(M100=6),450,0))))))</f>
        <v>75</v>
      </c>
      <c r="O100" s="309">
        <v>1</v>
      </c>
      <c r="P100" s="307">
        <f>IF(AND(O100=1),25,IF(AND(O100=2),75,IF(AND(O100=3),150,IF(AND(O100=4),225,IF(AND(O100=5),325,IF(AND(O100=6),450,0))))))</f>
        <v>25</v>
      </c>
      <c r="Q100" s="309">
        <v>1</v>
      </c>
      <c r="R100" s="307">
        <f>IF(AND(Q100=1),10,IF(AND(Q100=2),25,IF(AND(Q100=3),60,IF(AND(Q100=4),110,0))))</f>
        <v>10</v>
      </c>
      <c r="S100" s="308">
        <v>1</v>
      </c>
      <c r="T100" s="307">
        <f>IF(AND(S100=1),20,IF(AND(S100=2),50,IF(AND(S100=3),120,IF(AND(S100=4),220,0))))</f>
        <v>20</v>
      </c>
      <c r="U100" s="308">
        <v>1</v>
      </c>
      <c r="V100" s="307">
        <f>IF(AND(U100=1),5,IF(AND(U100=2),20,IF(AND(U100=3),50,0)))</f>
        <v>5</v>
      </c>
      <c r="W100" s="308">
        <v>1</v>
      </c>
      <c r="X100" s="307">
        <f>IF(AND(W100=1),5,IF(AND(W100=2),20,IF(AND(W100=3),50,0)))</f>
        <v>5</v>
      </c>
    </row>
    <row r="101" spans="1:24" x14ac:dyDescent="0.15">
      <c r="A101" s="292">
        <v>98</v>
      </c>
      <c r="B101" s="304">
        <v>4</v>
      </c>
      <c r="C101" s="305" t="s">
        <v>843</v>
      </c>
      <c r="D101" s="320">
        <v>6</v>
      </c>
      <c r="E101" s="306">
        <f>IF(ISERROR(VLOOKUP(F101,[1]JC17!$A$8:$C$34,3)),"-",VLOOKUP(F101,[1]JC17!$A$8:$C$34,3))</f>
        <v>6</v>
      </c>
      <c r="F101" s="307">
        <f>H101+J101+L101+N101+P101+R101+T101+V101+X101</f>
        <v>740</v>
      </c>
      <c r="G101" s="308">
        <v>3</v>
      </c>
      <c r="H101" s="307">
        <f>IF(AND(G101=1),50,IF(AND(G101=2),200,IF(AND(G101=3),350,IF(AND(G101=4),550,IF(AND(G101=5),750,IF(AND(G101=6),950,IF(AND(G101=7),1250,IF(AND(G101=8),1550,IF(AND(G101=9),1850,0)))))))))</f>
        <v>350</v>
      </c>
      <c r="I101" s="308">
        <v>2</v>
      </c>
      <c r="J101" s="307">
        <f>IF(AND(I101=1),25,IF(AND(I101=2),125,IF(AND(I101=3),275,IF(AND(I101=4),450,IF(AND(I101=5),650,0)))))</f>
        <v>125</v>
      </c>
      <c r="K101" s="308">
        <v>2</v>
      </c>
      <c r="L101" s="307">
        <f>IF(AND(K101=1),25,IF(AND(K101=2),125,IF(AND(K101=3),275,IF(AND(K101=4),450,IF(AND(K101=5),650,0)))))</f>
        <v>125</v>
      </c>
      <c r="M101" s="309">
        <v>2</v>
      </c>
      <c r="N101" s="307">
        <f>IF(AND(M101=1),25,IF(AND(M101=2),75,IF(AND(M101=3),150,IF(AND(M101=4),225,IF(AND(M101=5),325,IF(AND(M101=6),450,0))))))</f>
        <v>75</v>
      </c>
      <c r="O101" s="309">
        <v>1</v>
      </c>
      <c r="P101" s="307">
        <f>IF(AND(O101=1),25,IF(AND(O101=2),75,IF(AND(O101=3),150,IF(AND(O101=4),225,IF(AND(O101=5),325,IF(AND(O101=6),450,0))))))</f>
        <v>25</v>
      </c>
      <c r="Q101" s="309">
        <v>1</v>
      </c>
      <c r="R101" s="307">
        <f>IF(AND(Q101=1),10,IF(AND(Q101=2),25,IF(AND(Q101=3),60,IF(AND(Q101=4),110,0))))</f>
        <v>10</v>
      </c>
      <c r="S101" s="308">
        <v>1</v>
      </c>
      <c r="T101" s="307">
        <f>IF(AND(S101=1),20,IF(AND(S101=2),50,IF(AND(S101=3),120,IF(AND(S101=4),220,0))))</f>
        <v>20</v>
      </c>
      <c r="U101" s="308">
        <v>1</v>
      </c>
      <c r="V101" s="307">
        <f>IF(AND(U101=1),5,IF(AND(U101=2),20,IF(AND(U101=3),50,0)))</f>
        <v>5</v>
      </c>
      <c r="W101" s="308">
        <v>1</v>
      </c>
      <c r="X101" s="307">
        <f>IF(AND(W101=1),5,IF(AND(W101=2),20,IF(AND(W101=3),50,0)))</f>
        <v>5</v>
      </c>
    </row>
    <row r="102" spans="1:24" x14ac:dyDescent="0.15">
      <c r="A102" s="292">
        <v>99</v>
      </c>
      <c r="B102" s="300"/>
      <c r="C102" s="301" t="s">
        <v>1413</v>
      </c>
      <c r="D102" s="355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</row>
    <row r="103" spans="1:24" x14ac:dyDescent="0.15">
      <c r="A103" s="292">
        <v>100</v>
      </c>
      <c r="B103" s="304">
        <v>1</v>
      </c>
      <c r="C103" s="305" t="s">
        <v>5</v>
      </c>
      <c r="D103" s="320">
        <v>7</v>
      </c>
      <c r="E103" s="306">
        <f>IF(ISERROR(VLOOKUP(F103,[1]JC17!$A$8:$C$34,3)),"-",VLOOKUP(F103,[1]JC17!$A$8:$C$34,3))</f>
        <v>7</v>
      </c>
      <c r="F103" s="307">
        <f>H103+J103+L103+N103+P103+R103+T103+V103+X103</f>
        <v>880</v>
      </c>
      <c r="G103" s="308">
        <v>3</v>
      </c>
      <c r="H103" s="307">
        <f>IF(AND(G103=1),50,IF(AND(G103=2),200,IF(AND(G103=3),350,IF(AND(G103=4),550,IF(AND(G103=5),750,IF(AND(G103=6),950,IF(AND(G103=7),1250,IF(AND(G103=8),1550,IF(AND(G103=9),1850,0)))))))))</f>
        <v>350</v>
      </c>
      <c r="I103" s="308">
        <v>2</v>
      </c>
      <c r="J103" s="307">
        <f>IF(AND(I103=1),25,IF(AND(I103=2),125,IF(AND(I103=3),275,IF(AND(I103=4),450,IF(AND(I103=5),650,0)))))</f>
        <v>125</v>
      </c>
      <c r="K103" s="308">
        <v>2</v>
      </c>
      <c r="L103" s="307">
        <f>IF(AND(K103=1),25,IF(AND(K103=2),125,IF(AND(K103=3),275,IF(AND(K103=4),450,IF(AND(K103=5),650,0)))))</f>
        <v>125</v>
      </c>
      <c r="M103" s="309">
        <v>3</v>
      </c>
      <c r="N103" s="307">
        <f>IF(AND(M103=1),25,IF(AND(M103=2),75,IF(AND(M103=3),150,IF(AND(M103=4),225,IF(AND(M103=5),325,IF(AND(M103=6),450,0))))))</f>
        <v>150</v>
      </c>
      <c r="O103" s="309">
        <v>2</v>
      </c>
      <c r="P103" s="307">
        <f>IF(AND(O103=1),25,IF(AND(O103=2),75,IF(AND(O103=3),150,IF(AND(O103=4),225,IF(AND(O103=5),325,IF(AND(O103=6),450,0))))))</f>
        <v>75</v>
      </c>
      <c r="Q103" s="309">
        <v>2</v>
      </c>
      <c r="R103" s="307">
        <f>IF(AND(Q103=1),10,IF(AND(Q103=2),25,IF(AND(Q103=3),60,IF(AND(Q103=4),110,0))))</f>
        <v>25</v>
      </c>
      <c r="S103" s="308">
        <v>1</v>
      </c>
      <c r="T103" s="307">
        <f>IF(AND(S103=1),20,IF(AND(S103=2),50,IF(AND(S103=3),120,IF(AND(S103=4),220,0))))</f>
        <v>20</v>
      </c>
      <c r="U103" s="308">
        <v>1</v>
      </c>
      <c r="V103" s="307">
        <f>IF(AND(U103=1),5,IF(AND(U103=2),20,IF(AND(U103=3),50,0)))</f>
        <v>5</v>
      </c>
      <c r="W103" s="308">
        <v>1</v>
      </c>
      <c r="X103" s="307">
        <f>IF(AND(W103=1),5,IF(AND(W103=2),20,IF(AND(W103=3),50,0)))</f>
        <v>5</v>
      </c>
    </row>
    <row r="104" spans="1:24" x14ac:dyDescent="0.15">
      <c r="A104" s="292">
        <v>101</v>
      </c>
      <c r="B104" s="304">
        <v>2</v>
      </c>
      <c r="C104" s="305" t="s">
        <v>2</v>
      </c>
      <c r="D104" s="320">
        <v>6</v>
      </c>
      <c r="E104" s="306">
        <f>IF(ISERROR(VLOOKUP(F104,[1]JC17!$A$8:$C$34,3)),"-",VLOOKUP(F104,[1]JC17!$A$8:$C$34,3))</f>
        <v>6</v>
      </c>
      <c r="F104" s="307">
        <f>H104+J104+L104+N104+P104+R104+T104+V104+X104</f>
        <v>740</v>
      </c>
      <c r="G104" s="308">
        <v>3</v>
      </c>
      <c r="H104" s="307">
        <f>IF(AND(G104=1),50,IF(AND(G104=2),200,IF(AND(G104=3),350,IF(AND(G104=4),550,IF(AND(G104=5),750,IF(AND(G104=6),950,IF(AND(G104=7),1250,IF(AND(G104=8),1550,IF(AND(G104=9),1850,0)))))))))</f>
        <v>350</v>
      </c>
      <c r="I104" s="308">
        <v>2</v>
      </c>
      <c r="J104" s="307">
        <f>IF(AND(I104=1),25,IF(AND(I104=2),125,IF(AND(I104=3),275,IF(AND(I104=4),450,IF(AND(I104=5),650,0)))))</f>
        <v>125</v>
      </c>
      <c r="K104" s="308">
        <v>2</v>
      </c>
      <c r="L104" s="307">
        <f>IF(AND(K104=1),25,IF(AND(K104=2),125,IF(AND(K104=3),275,IF(AND(K104=4),450,IF(AND(K104=5),650,0)))))</f>
        <v>125</v>
      </c>
      <c r="M104" s="309">
        <v>2</v>
      </c>
      <c r="N104" s="307">
        <f>IF(AND(M104=1),25,IF(AND(M104=2),75,IF(AND(M104=3),150,IF(AND(M104=4),225,IF(AND(M104=5),325,IF(AND(M104=6),450,0))))))</f>
        <v>75</v>
      </c>
      <c r="O104" s="309">
        <v>1</v>
      </c>
      <c r="P104" s="307">
        <f>IF(AND(O104=1),25,IF(AND(O104=2),75,IF(AND(O104=3),150,IF(AND(O104=4),225,IF(AND(O104=5),325,IF(AND(O104=6),450,0))))))</f>
        <v>25</v>
      </c>
      <c r="Q104" s="309">
        <v>1</v>
      </c>
      <c r="R104" s="307">
        <f>IF(AND(Q104=1),10,IF(AND(Q104=2),25,IF(AND(Q104=3),60,IF(AND(Q104=4),110,0))))</f>
        <v>10</v>
      </c>
      <c r="S104" s="308">
        <v>1</v>
      </c>
      <c r="T104" s="307">
        <f>IF(AND(S104=1),20,IF(AND(S104=2),50,IF(AND(S104=3),120,IF(AND(S104=4),220,0))))</f>
        <v>20</v>
      </c>
      <c r="U104" s="308">
        <v>1</v>
      </c>
      <c r="V104" s="307">
        <f>IF(AND(U104=1),5,IF(AND(U104=2),20,IF(AND(U104=3),50,0)))</f>
        <v>5</v>
      </c>
      <c r="W104" s="308">
        <v>1</v>
      </c>
      <c r="X104" s="307">
        <f>IF(AND(W104=1),5,IF(AND(W104=2),20,IF(AND(W104=3),50,0)))</f>
        <v>5</v>
      </c>
    </row>
    <row r="105" spans="1:24" x14ac:dyDescent="0.15">
      <c r="A105" s="292">
        <v>102</v>
      </c>
      <c r="B105" s="304">
        <v>3</v>
      </c>
      <c r="C105" s="305" t="s">
        <v>839</v>
      </c>
      <c r="D105" s="320">
        <v>5</v>
      </c>
      <c r="E105" s="306">
        <f>IF(ISERROR(VLOOKUP(F105,[1]JC17!$A$8:$C$34,3)),"-",VLOOKUP(F105,[1]JC17!$A$8:$C$34,3))</f>
        <v>5</v>
      </c>
      <c r="F105" s="307">
        <f>H105+J105+L105+N105+P105+R105+T105+V105+X105</f>
        <v>540</v>
      </c>
      <c r="G105" s="308">
        <v>3</v>
      </c>
      <c r="H105" s="307">
        <f>IF(AND(G105=1),50,IF(AND(G105=2),200,IF(AND(G105=3),350,IF(AND(G105=4),550,IF(AND(G105=5),750,IF(AND(G105=6),950,IF(AND(G105=7),1250,IF(AND(G105=8),1550,IF(AND(G105=9),1850,0)))))))))</f>
        <v>350</v>
      </c>
      <c r="I105" s="308">
        <v>1</v>
      </c>
      <c r="J105" s="307">
        <f>IF(AND(I105=1),25,IF(AND(I105=2),125,IF(AND(I105=3),275,IF(AND(I105=4),450,IF(AND(I105=5),650,0)))))</f>
        <v>25</v>
      </c>
      <c r="K105" s="308">
        <v>1</v>
      </c>
      <c r="L105" s="307">
        <f>IF(AND(K105=1),25,IF(AND(K105=2),125,IF(AND(K105=3),275,IF(AND(K105=4),450,IF(AND(K105=5),650,0)))))</f>
        <v>25</v>
      </c>
      <c r="M105" s="309">
        <v>2</v>
      </c>
      <c r="N105" s="307">
        <f>IF(AND(M105=1),25,IF(AND(M105=2),75,IF(AND(M105=3),150,IF(AND(M105=4),225,IF(AND(M105=5),325,IF(AND(M105=6),450,0))))))</f>
        <v>75</v>
      </c>
      <c r="O105" s="309">
        <v>1</v>
      </c>
      <c r="P105" s="307">
        <f>IF(AND(O105=1),25,IF(AND(O105=2),75,IF(AND(O105=3),150,IF(AND(O105=4),225,IF(AND(O105=5),325,IF(AND(O105=6),450,0))))))</f>
        <v>25</v>
      </c>
      <c r="Q105" s="309">
        <v>1</v>
      </c>
      <c r="R105" s="307">
        <f>IF(AND(Q105=1),10,IF(AND(Q105=2),25,IF(AND(Q105=3),60,IF(AND(Q105=4),110,0))))</f>
        <v>10</v>
      </c>
      <c r="S105" s="308">
        <v>1</v>
      </c>
      <c r="T105" s="307">
        <f>IF(AND(S105=1),20,IF(AND(S105=2),50,IF(AND(S105=3),120,IF(AND(S105=4),220,0))))</f>
        <v>20</v>
      </c>
      <c r="U105" s="308">
        <v>1</v>
      </c>
      <c r="V105" s="307">
        <f>IF(AND(U105=1),5,IF(AND(U105=2),20,IF(AND(U105=3),50,0)))</f>
        <v>5</v>
      </c>
      <c r="W105" s="308">
        <v>1</v>
      </c>
      <c r="X105" s="307">
        <f>IF(AND(W105=1),5,IF(AND(W105=2),20,IF(AND(W105=3),50,0)))</f>
        <v>5</v>
      </c>
    </row>
    <row r="106" spans="1:24" x14ac:dyDescent="0.15">
      <c r="A106" s="292">
        <v>103</v>
      </c>
      <c r="B106" s="304">
        <v>4</v>
      </c>
      <c r="C106" s="297" t="s">
        <v>840</v>
      </c>
      <c r="D106" s="315">
        <v>6</v>
      </c>
      <c r="E106" s="306">
        <f>IF(ISERROR(VLOOKUP(F106,[1]JC17!$A$8:$C$34,3)),"-",VLOOKUP(F106,[1]JC17!$A$8:$C$34,3))</f>
        <v>6</v>
      </c>
      <c r="F106" s="307">
        <f>H106+J106+L106+N106+P106+R106+T106+V106+X106</f>
        <v>740</v>
      </c>
      <c r="G106" s="308">
        <v>3</v>
      </c>
      <c r="H106" s="307">
        <f>IF(AND(G106=1),50,IF(AND(G106=2),200,IF(AND(G106=3),350,IF(AND(G106=4),550,IF(AND(G106=5),750,IF(AND(G106=6),950,IF(AND(G106=7),1250,IF(AND(G106=8),1550,IF(AND(G106=9),1850,0)))))))))</f>
        <v>350</v>
      </c>
      <c r="I106" s="308">
        <v>2</v>
      </c>
      <c r="J106" s="307">
        <f>IF(AND(I106=1),25,IF(AND(I106=2),125,IF(AND(I106=3),275,IF(AND(I106=4),450,IF(AND(I106=5),650,0)))))</f>
        <v>125</v>
      </c>
      <c r="K106" s="308">
        <v>2</v>
      </c>
      <c r="L106" s="307">
        <f>IF(AND(K106=1),25,IF(AND(K106=2),125,IF(AND(K106=3),275,IF(AND(K106=4),450,IF(AND(K106=5),650,0)))))</f>
        <v>125</v>
      </c>
      <c r="M106" s="309">
        <v>2</v>
      </c>
      <c r="N106" s="307">
        <f>IF(AND(M106=1),25,IF(AND(M106=2),75,IF(AND(M106=3),150,IF(AND(M106=4),225,IF(AND(M106=5),325,IF(AND(M106=6),450,0))))))</f>
        <v>75</v>
      </c>
      <c r="O106" s="309">
        <v>1</v>
      </c>
      <c r="P106" s="307">
        <f>IF(AND(O106=1),25,IF(AND(O106=2),75,IF(AND(O106=3),150,IF(AND(O106=4),225,IF(AND(O106=5),325,IF(AND(O106=6),450,0))))))</f>
        <v>25</v>
      </c>
      <c r="Q106" s="309">
        <v>1</v>
      </c>
      <c r="R106" s="307">
        <f>IF(AND(Q106=1),10,IF(AND(Q106=2),25,IF(AND(Q106=3),60,IF(AND(Q106=4),110,0))))</f>
        <v>10</v>
      </c>
      <c r="S106" s="308">
        <v>1</v>
      </c>
      <c r="T106" s="307">
        <f>IF(AND(S106=1),20,IF(AND(S106=2),50,IF(AND(S106=3),120,IF(AND(S106=4),220,0))))</f>
        <v>20</v>
      </c>
      <c r="U106" s="308">
        <v>1</v>
      </c>
      <c r="V106" s="307">
        <f>IF(AND(U106=1),5,IF(AND(U106=2),20,IF(AND(U106=3),50,0)))</f>
        <v>5</v>
      </c>
      <c r="W106" s="308">
        <v>1</v>
      </c>
      <c r="X106" s="307">
        <f>IF(AND(W106=1),5,IF(AND(W106=2),20,IF(AND(W106=3),50,0)))</f>
        <v>5</v>
      </c>
    </row>
    <row r="107" spans="1:24" x14ac:dyDescent="0.15">
      <c r="A107" s="292">
        <v>104</v>
      </c>
      <c r="B107" s="304">
        <v>5</v>
      </c>
      <c r="C107" s="297" t="s">
        <v>841</v>
      </c>
      <c r="D107" s="315">
        <v>6</v>
      </c>
      <c r="E107" s="306">
        <f>IF(ISERROR(VLOOKUP(F107,[1]JC17!$A$8:$C$34,3)),"-",VLOOKUP(F107,[1]JC17!$A$8:$C$34,3))</f>
        <v>6</v>
      </c>
      <c r="F107" s="307">
        <f>H107+J107+L107+N107+P107+R107+T107+V107+X107</f>
        <v>740</v>
      </c>
      <c r="G107" s="308">
        <v>3</v>
      </c>
      <c r="H107" s="307">
        <f>IF(AND(G107=1),50,IF(AND(G107=2),200,IF(AND(G107=3),350,IF(AND(G107=4),550,IF(AND(G107=5),750,IF(AND(G107=6),950,IF(AND(G107=7),1250,IF(AND(G107=8),1550,IF(AND(G107=9),1850,0)))))))))</f>
        <v>350</v>
      </c>
      <c r="I107" s="308">
        <v>2</v>
      </c>
      <c r="J107" s="307">
        <f>IF(AND(I107=1),25,IF(AND(I107=2),125,IF(AND(I107=3),275,IF(AND(I107=4),450,IF(AND(I107=5),650,0)))))</f>
        <v>125</v>
      </c>
      <c r="K107" s="308">
        <v>2</v>
      </c>
      <c r="L107" s="307">
        <f>IF(AND(K107=1),25,IF(AND(K107=2),125,IF(AND(K107=3),275,IF(AND(K107=4),450,IF(AND(K107=5),650,0)))))</f>
        <v>125</v>
      </c>
      <c r="M107" s="309">
        <v>2</v>
      </c>
      <c r="N107" s="307">
        <f>IF(AND(M107=1),25,IF(AND(M107=2),75,IF(AND(M107=3),150,IF(AND(M107=4),225,IF(AND(M107=5),325,IF(AND(M107=6),450,0))))))</f>
        <v>75</v>
      </c>
      <c r="O107" s="309">
        <v>1</v>
      </c>
      <c r="P107" s="307">
        <f>IF(AND(O107=1),25,IF(AND(O107=2),75,IF(AND(O107=3),150,IF(AND(O107=4),225,IF(AND(O107=5),325,IF(AND(O107=6),450,0))))))</f>
        <v>25</v>
      </c>
      <c r="Q107" s="309">
        <v>1</v>
      </c>
      <c r="R107" s="307">
        <f>IF(AND(Q107=1),10,IF(AND(Q107=2),25,IF(AND(Q107=3),60,IF(AND(Q107=4),110,0))))</f>
        <v>10</v>
      </c>
      <c r="S107" s="308">
        <v>1</v>
      </c>
      <c r="T107" s="307">
        <f>IF(AND(S107=1),20,IF(AND(S107=2),50,IF(AND(S107=3),120,IF(AND(S107=4),220,0))))</f>
        <v>20</v>
      </c>
      <c r="U107" s="308">
        <v>1</v>
      </c>
      <c r="V107" s="307">
        <f>IF(AND(U107=1),5,IF(AND(U107=2),20,IF(AND(U107=3),50,0)))</f>
        <v>5</v>
      </c>
      <c r="W107" s="308">
        <v>1</v>
      </c>
      <c r="X107" s="307">
        <f>IF(AND(W107=1),5,IF(AND(W107=2),20,IF(AND(W107=3),50,0)))</f>
        <v>5</v>
      </c>
    </row>
    <row r="108" spans="1:24" x14ac:dyDescent="0.15">
      <c r="A108" s="292">
        <v>105</v>
      </c>
      <c r="B108" s="298"/>
      <c r="C108" s="299" t="s">
        <v>818</v>
      </c>
      <c r="D108" s="355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</row>
    <row r="109" spans="1:24" x14ac:dyDescent="0.15">
      <c r="A109" s="292">
        <v>106</v>
      </c>
      <c r="B109" s="300"/>
      <c r="C109" s="301" t="s">
        <v>1414</v>
      </c>
      <c r="D109" s="355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</row>
    <row r="110" spans="1:24" x14ac:dyDescent="0.15">
      <c r="A110" s="292">
        <v>107</v>
      </c>
      <c r="B110" s="304">
        <v>1</v>
      </c>
      <c r="C110" s="305" t="s">
        <v>31</v>
      </c>
      <c r="D110" s="320">
        <v>7</v>
      </c>
      <c r="E110" s="306">
        <f>IF(ISERROR(VLOOKUP(F110,[1]JC17!$A$8:$C$34,3)),"-",VLOOKUP(F110,[1]JC17!$A$8:$C$34,3))</f>
        <v>7</v>
      </c>
      <c r="F110" s="307">
        <f>H110+J110+L110+N110+P110+R110+T110+V110+X110</f>
        <v>880</v>
      </c>
      <c r="G110" s="308">
        <v>3</v>
      </c>
      <c r="H110" s="307">
        <f>IF(AND(G110=1),50,IF(AND(G110=2),200,IF(AND(G110=3),350,IF(AND(G110=4),550,IF(AND(G110=5),750,IF(AND(G110=6),950,IF(AND(G110=7),1250,IF(AND(G110=8),1550,IF(AND(G110=9),1850,0)))))))))</f>
        <v>350</v>
      </c>
      <c r="I110" s="308">
        <v>2</v>
      </c>
      <c r="J110" s="307">
        <f>IF(AND(I110=1),25,IF(AND(I110=2),125,IF(AND(I110=3),275,IF(AND(I110=4),450,IF(AND(I110=5),650,0)))))</f>
        <v>125</v>
      </c>
      <c r="K110" s="308">
        <v>2</v>
      </c>
      <c r="L110" s="307">
        <f>IF(AND(K110=1),25,IF(AND(K110=2),125,IF(AND(K110=3),275,IF(AND(K110=4),450,IF(AND(K110=5),650,0)))))</f>
        <v>125</v>
      </c>
      <c r="M110" s="309">
        <v>3</v>
      </c>
      <c r="N110" s="307">
        <f>IF(AND(M110=1),25,IF(AND(M110=2),75,IF(AND(M110=3),150,IF(AND(M110=4),225,IF(AND(M110=5),325,IF(AND(M110=6),450,0))))))</f>
        <v>150</v>
      </c>
      <c r="O110" s="309">
        <v>2</v>
      </c>
      <c r="P110" s="307">
        <f>IF(AND(O110=1),25,IF(AND(O110=2),75,IF(AND(O110=3),150,IF(AND(O110=4),225,IF(AND(O110=5),325,IF(AND(O110=6),450,0))))))</f>
        <v>75</v>
      </c>
      <c r="Q110" s="309">
        <v>2</v>
      </c>
      <c r="R110" s="307">
        <f>IF(AND(Q110=1),10,IF(AND(Q110=2),25,IF(AND(Q110=3),60,IF(AND(Q110=4),110,0))))</f>
        <v>25</v>
      </c>
      <c r="S110" s="308">
        <v>1</v>
      </c>
      <c r="T110" s="307">
        <f>IF(AND(S110=1),20,IF(AND(S110=2),50,IF(AND(S110=3),120,IF(AND(S110=4),220,0))))</f>
        <v>20</v>
      </c>
      <c r="U110" s="308">
        <v>1</v>
      </c>
      <c r="V110" s="307">
        <f>IF(AND(U110=1),5,IF(AND(U110=2),20,IF(AND(U110=3),50,0)))</f>
        <v>5</v>
      </c>
      <c r="W110" s="308">
        <v>1</v>
      </c>
      <c r="X110" s="307">
        <f>IF(AND(W110=1),5,IF(AND(W110=2),20,IF(AND(W110=3),50,0)))</f>
        <v>5</v>
      </c>
    </row>
    <row r="111" spans="1:24" x14ac:dyDescent="0.15">
      <c r="A111" s="292">
        <v>108</v>
      </c>
      <c r="B111" s="304">
        <v>2</v>
      </c>
      <c r="C111" s="305" t="s">
        <v>842</v>
      </c>
      <c r="D111" s="320">
        <v>6</v>
      </c>
      <c r="E111" s="306">
        <f>IF(ISERROR(VLOOKUP(F111,[1]JC17!$A$8:$C$34,3)),"-",VLOOKUP(F111,[1]JC17!$A$8:$C$34,3))</f>
        <v>6</v>
      </c>
      <c r="F111" s="307">
        <f>H111+J111+L111+N111+P111+R111+T111+V111+X111</f>
        <v>740</v>
      </c>
      <c r="G111" s="308">
        <v>3</v>
      </c>
      <c r="H111" s="307">
        <f>IF(AND(G111=1),50,IF(AND(G111=2),200,IF(AND(G111=3),350,IF(AND(G111=4),550,IF(AND(G111=5),750,IF(AND(G111=6),950,IF(AND(G111=7),1250,IF(AND(G111=8),1550,IF(AND(G111=9),1850,0)))))))))</f>
        <v>350</v>
      </c>
      <c r="I111" s="308">
        <v>2</v>
      </c>
      <c r="J111" s="307">
        <f>IF(AND(I111=1),25,IF(AND(I111=2),125,IF(AND(I111=3),275,IF(AND(I111=4),450,IF(AND(I111=5),650,0)))))</f>
        <v>125</v>
      </c>
      <c r="K111" s="308">
        <v>2</v>
      </c>
      <c r="L111" s="307">
        <f>IF(AND(K111=1),25,IF(AND(K111=2),125,IF(AND(K111=3),275,IF(AND(K111=4),450,IF(AND(K111=5),650,0)))))</f>
        <v>125</v>
      </c>
      <c r="M111" s="309">
        <v>2</v>
      </c>
      <c r="N111" s="307">
        <f>IF(AND(M111=1),25,IF(AND(M111=2),75,IF(AND(M111=3),150,IF(AND(M111=4),225,IF(AND(M111=5),325,IF(AND(M111=6),450,0))))))</f>
        <v>75</v>
      </c>
      <c r="O111" s="309">
        <v>1</v>
      </c>
      <c r="P111" s="307">
        <f>IF(AND(O111=1),25,IF(AND(O111=2),75,IF(AND(O111=3),150,IF(AND(O111=4),225,IF(AND(O111=5),325,IF(AND(O111=6),450,0))))))</f>
        <v>25</v>
      </c>
      <c r="Q111" s="309">
        <v>1</v>
      </c>
      <c r="R111" s="307">
        <f>IF(AND(Q111=1),10,IF(AND(Q111=2),25,IF(AND(Q111=3),60,IF(AND(Q111=4),110,0))))</f>
        <v>10</v>
      </c>
      <c r="S111" s="308">
        <v>1</v>
      </c>
      <c r="T111" s="307">
        <f>IF(AND(S111=1),20,IF(AND(S111=2),50,IF(AND(S111=3),120,IF(AND(S111=4),220,0))))</f>
        <v>20</v>
      </c>
      <c r="U111" s="308">
        <v>1</v>
      </c>
      <c r="V111" s="307">
        <f>IF(AND(U111=1),5,IF(AND(U111=2),20,IF(AND(U111=3),50,0)))</f>
        <v>5</v>
      </c>
      <c r="W111" s="308">
        <v>1</v>
      </c>
      <c r="X111" s="307">
        <f>IF(AND(W111=1),5,IF(AND(W111=2),20,IF(AND(W111=3),50,0)))</f>
        <v>5</v>
      </c>
    </row>
    <row r="112" spans="1:24" x14ac:dyDescent="0.15">
      <c r="A112" s="292">
        <v>109</v>
      </c>
      <c r="B112" s="304">
        <v>3</v>
      </c>
      <c r="C112" s="305" t="s">
        <v>0</v>
      </c>
      <c r="D112" s="320">
        <v>5</v>
      </c>
      <c r="E112" s="306">
        <f>IF(ISERROR(VLOOKUP(F112,[1]JC17!$A$8:$C$34,3)),"-",VLOOKUP(F112,[1]JC17!$A$8:$C$34,3))</f>
        <v>5</v>
      </c>
      <c r="F112" s="307">
        <f>H112+J112+L112+N112+P112+R112+T112+V112+X112</f>
        <v>540</v>
      </c>
      <c r="G112" s="308">
        <v>3</v>
      </c>
      <c r="H112" s="307">
        <f>IF(AND(G112=1),50,IF(AND(G112=2),200,IF(AND(G112=3),350,IF(AND(G112=4),550,IF(AND(G112=5),750,IF(AND(G112=6),950,IF(AND(G112=7),1250,IF(AND(G112=8),1550,IF(AND(G112=9),1850,0)))))))))</f>
        <v>350</v>
      </c>
      <c r="I112" s="308">
        <v>1</v>
      </c>
      <c r="J112" s="307">
        <f>IF(AND(I112=1),25,IF(AND(I112=2),125,IF(AND(I112=3),275,IF(AND(I112=4),450,IF(AND(I112=5),650,0)))))</f>
        <v>25</v>
      </c>
      <c r="K112" s="308">
        <v>1</v>
      </c>
      <c r="L112" s="307">
        <f>IF(AND(K112=1),25,IF(AND(K112=2),125,IF(AND(K112=3),275,IF(AND(K112=4),450,IF(AND(K112=5),650,0)))))</f>
        <v>25</v>
      </c>
      <c r="M112" s="309">
        <v>2</v>
      </c>
      <c r="N112" s="307">
        <f>IF(AND(M112=1),25,IF(AND(M112=2),75,IF(AND(M112=3),150,IF(AND(M112=4),225,IF(AND(M112=5),325,IF(AND(M112=6),450,0))))))</f>
        <v>75</v>
      </c>
      <c r="O112" s="309">
        <v>1</v>
      </c>
      <c r="P112" s="307">
        <f>IF(AND(O112=1),25,IF(AND(O112=2),75,IF(AND(O112=3),150,IF(AND(O112=4),225,IF(AND(O112=5),325,IF(AND(O112=6),450,0))))))</f>
        <v>25</v>
      </c>
      <c r="Q112" s="309">
        <v>1</v>
      </c>
      <c r="R112" s="307">
        <f>IF(AND(Q112=1),10,IF(AND(Q112=2),25,IF(AND(Q112=3),60,IF(AND(Q112=4),110,0))))</f>
        <v>10</v>
      </c>
      <c r="S112" s="308">
        <v>1</v>
      </c>
      <c r="T112" s="307">
        <f>IF(AND(S112=1),20,IF(AND(S112=2),50,IF(AND(S112=3),120,IF(AND(S112=4),220,0))))</f>
        <v>20</v>
      </c>
      <c r="U112" s="308">
        <v>1</v>
      </c>
      <c r="V112" s="307">
        <f>IF(AND(U112=1),5,IF(AND(U112=2),20,IF(AND(U112=3),50,0)))</f>
        <v>5</v>
      </c>
      <c r="W112" s="308">
        <v>1</v>
      </c>
      <c r="X112" s="307">
        <f>IF(AND(W112=1),5,IF(AND(W112=2),20,IF(AND(W112=3),50,0)))</f>
        <v>5</v>
      </c>
    </row>
    <row r="113" spans="1:24" x14ac:dyDescent="0.15">
      <c r="A113" s="292">
        <v>110</v>
      </c>
      <c r="B113" s="300"/>
      <c r="C113" s="301" t="s">
        <v>1415</v>
      </c>
      <c r="D113" s="355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</row>
    <row r="114" spans="1:24" x14ac:dyDescent="0.15">
      <c r="A114" s="292">
        <v>111</v>
      </c>
      <c r="B114" s="302">
        <v>1</v>
      </c>
      <c r="C114" s="303" t="s">
        <v>30</v>
      </c>
      <c r="D114" s="320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</row>
    <row r="115" spans="1:24" x14ac:dyDescent="0.15">
      <c r="A115" s="292">
        <v>112</v>
      </c>
      <c r="B115" s="304"/>
      <c r="C115" s="305" t="s">
        <v>856</v>
      </c>
      <c r="D115" s="320">
        <v>8</v>
      </c>
      <c r="E115" s="306">
        <f>IF(ISERROR(VLOOKUP(F115,[1]JC17!$A$8:$C$34,3)),"-",VLOOKUP(F115,[1]JC17!$A$8:$C$34,3))</f>
        <v>8</v>
      </c>
      <c r="F115" s="307">
        <f>H115+J115+L115+N115+P115+R115+T115+V115+X115</f>
        <v>1165</v>
      </c>
      <c r="G115" s="308">
        <v>3</v>
      </c>
      <c r="H115" s="307">
        <f>IF(AND(G115=1),50,IF(AND(G115=2),200,IF(AND(G115=3),350,IF(AND(G115=4),550,IF(AND(G115=5),750,IF(AND(G115=6),950,IF(AND(G115=7),1250,IF(AND(G115=8),1550,IF(AND(G115=9),1850,0)))))))))</f>
        <v>350</v>
      </c>
      <c r="I115" s="308">
        <v>3</v>
      </c>
      <c r="J115" s="307">
        <f>IF(AND(I115=1),25,IF(AND(I115=2),125,IF(AND(I115=3),275,IF(AND(I115=4),450,IF(AND(I115=5),650,0)))))</f>
        <v>275</v>
      </c>
      <c r="K115" s="308">
        <v>3</v>
      </c>
      <c r="L115" s="307">
        <f>IF(AND(K115=1),25,IF(AND(K115=2),125,IF(AND(K115=3),275,IF(AND(K115=4),450,IF(AND(K115=5),650,0)))))</f>
        <v>275</v>
      </c>
      <c r="M115" s="309">
        <v>3</v>
      </c>
      <c r="N115" s="307">
        <f>IF(AND(M115=1),25,IF(AND(M115=2),75,IF(AND(M115=3),150,IF(AND(M115=4),225,IF(AND(M115=5),325,IF(AND(M115=6),450,0))))))</f>
        <v>150</v>
      </c>
      <c r="O115" s="309">
        <v>2</v>
      </c>
      <c r="P115" s="307">
        <f>IF(AND(O115=1),25,IF(AND(O115=2),75,IF(AND(O115=3),150,IF(AND(O115=4),225,IF(AND(O115=5),325,IF(AND(O115=6),450,0))))))</f>
        <v>75</v>
      </c>
      <c r="Q115" s="309">
        <v>1</v>
      </c>
      <c r="R115" s="307">
        <f>IF(AND(Q115=1),10,IF(AND(Q115=2),25,IF(AND(Q115=3),60,IF(AND(Q115=4),110,0))))</f>
        <v>10</v>
      </c>
      <c r="S115" s="308">
        <v>1</v>
      </c>
      <c r="T115" s="307">
        <f>IF(AND(S115=1),20,IF(AND(S115=2),50,IF(AND(S115=3),120,IF(AND(S115=4),220,0))))</f>
        <v>20</v>
      </c>
      <c r="U115" s="308">
        <v>1</v>
      </c>
      <c r="V115" s="307">
        <f>IF(AND(U115=1),5,IF(AND(U115=2),20,IF(AND(U115=3),50,0)))</f>
        <v>5</v>
      </c>
      <c r="W115" s="308">
        <v>1</v>
      </c>
      <c r="X115" s="307">
        <f>IF(AND(W115=1),5,IF(AND(W115=2),20,IF(AND(W115=3),50,0)))</f>
        <v>5</v>
      </c>
    </row>
    <row r="116" spans="1:24" x14ac:dyDescent="0.15">
      <c r="A116" s="292">
        <v>113</v>
      </c>
      <c r="B116" s="304">
        <v>2</v>
      </c>
      <c r="C116" s="305" t="s">
        <v>842</v>
      </c>
      <c r="D116" s="320">
        <v>6</v>
      </c>
      <c r="E116" s="306">
        <f>IF(ISERROR(VLOOKUP(F116,[1]JC17!$A$8:$C$34,3)),"-",VLOOKUP(F116,[1]JC17!$A$8:$C$34,3))</f>
        <v>6</v>
      </c>
      <c r="F116" s="307">
        <f>H116+J116+L116+N116+P116+R116+T116+V116+X116</f>
        <v>740</v>
      </c>
      <c r="G116" s="308">
        <v>3</v>
      </c>
      <c r="H116" s="307">
        <f>IF(AND(G116=1),50,IF(AND(G116=2),200,IF(AND(G116=3),350,IF(AND(G116=4),550,IF(AND(G116=5),750,IF(AND(G116=6),950,IF(AND(G116=7),1250,IF(AND(G116=8),1550,IF(AND(G116=9),1850,0)))))))))</f>
        <v>350</v>
      </c>
      <c r="I116" s="308">
        <v>2</v>
      </c>
      <c r="J116" s="307">
        <f>IF(AND(I116=1),25,IF(AND(I116=2),125,IF(AND(I116=3),275,IF(AND(I116=4),450,IF(AND(I116=5),650,0)))))</f>
        <v>125</v>
      </c>
      <c r="K116" s="308">
        <v>2</v>
      </c>
      <c r="L116" s="307">
        <f>IF(AND(K116=1),25,IF(AND(K116=2),125,IF(AND(K116=3),275,IF(AND(K116=4),450,IF(AND(K116=5),650,0)))))</f>
        <v>125</v>
      </c>
      <c r="M116" s="309">
        <v>2</v>
      </c>
      <c r="N116" s="307">
        <f>IF(AND(M116=1),25,IF(AND(M116=2),75,IF(AND(M116=3),150,IF(AND(M116=4),225,IF(AND(M116=5),325,IF(AND(M116=6),450,0))))))</f>
        <v>75</v>
      </c>
      <c r="O116" s="309">
        <v>1</v>
      </c>
      <c r="P116" s="307">
        <f>IF(AND(O116=1),25,IF(AND(O116=2),75,IF(AND(O116=3),150,IF(AND(O116=4),225,IF(AND(O116=5),325,IF(AND(O116=6),450,0))))))</f>
        <v>25</v>
      </c>
      <c r="Q116" s="309">
        <v>1</v>
      </c>
      <c r="R116" s="307">
        <f>IF(AND(Q116=1),10,IF(AND(Q116=2),25,IF(AND(Q116=3),60,IF(AND(Q116=4),110,0))))</f>
        <v>10</v>
      </c>
      <c r="S116" s="308">
        <v>1</v>
      </c>
      <c r="T116" s="307">
        <f>IF(AND(S116=1),20,IF(AND(S116=2),50,IF(AND(S116=3),120,IF(AND(S116=4),220,0))))</f>
        <v>20</v>
      </c>
      <c r="U116" s="308">
        <v>1</v>
      </c>
      <c r="V116" s="307">
        <f>IF(AND(U116=1),5,IF(AND(U116=2),20,IF(AND(U116=3),50,0)))</f>
        <v>5</v>
      </c>
      <c r="W116" s="308">
        <v>1</v>
      </c>
      <c r="X116" s="307">
        <f>IF(AND(W116=1),5,IF(AND(W116=2),20,IF(AND(W116=3),50,0)))</f>
        <v>5</v>
      </c>
    </row>
    <row r="117" spans="1:24" x14ac:dyDescent="0.15">
      <c r="A117" s="292">
        <v>114</v>
      </c>
      <c r="B117" s="304">
        <v>3</v>
      </c>
      <c r="C117" s="305" t="s">
        <v>0</v>
      </c>
      <c r="D117" s="320">
        <v>5</v>
      </c>
      <c r="E117" s="306">
        <f>IF(ISERROR(VLOOKUP(F117,[1]JC17!$A$8:$C$34,3)),"-",VLOOKUP(F117,[1]JC17!$A$8:$C$34,3))</f>
        <v>5</v>
      </c>
      <c r="F117" s="307">
        <f>H117+J117+L117+N117+P117+R117+T117+V117+X117</f>
        <v>540</v>
      </c>
      <c r="G117" s="308">
        <v>3</v>
      </c>
      <c r="H117" s="307">
        <f>IF(AND(G117=1),50,IF(AND(G117=2),200,IF(AND(G117=3),350,IF(AND(G117=4),550,IF(AND(G117=5),750,IF(AND(G117=6),950,IF(AND(G117=7),1250,IF(AND(G117=8),1550,IF(AND(G117=9),1850,0)))))))))</f>
        <v>350</v>
      </c>
      <c r="I117" s="308">
        <v>1</v>
      </c>
      <c r="J117" s="307">
        <f>IF(AND(I117=1),25,IF(AND(I117=2),125,IF(AND(I117=3),275,IF(AND(I117=4),450,IF(AND(I117=5),650,0)))))</f>
        <v>25</v>
      </c>
      <c r="K117" s="308">
        <v>1</v>
      </c>
      <c r="L117" s="307">
        <f>IF(AND(K117=1),25,IF(AND(K117=2),125,IF(AND(K117=3),275,IF(AND(K117=4),450,IF(AND(K117=5),650,0)))))</f>
        <v>25</v>
      </c>
      <c r="M117" s="309">
        <v>2</v>
      </c>
      <c r="N117" s="307">
        <f>IF(AND(M117=1),25,IF(AND(M117=2),75,IF(AND(M117=3),150,IF(AND(M117=4),225,IF(AND(M117=5),325,IF(AND(M117=6),450,0))))))</f>
        <v>75</v>
      </c>
      <c r="O117" s="309">
        <v>1</v>
      </c>
      <c r="P117" s="307">
        <f>IF(AND(O117=1),25,IF(AND(O117=2),75,IF(AND(O117=3),150,IF(AND(O117=4),225,IF(AND(O117=5),325,IF(AND(O117=6),450,0))))))</f>
        <v>25</v>
      </c>
      <c r="Q117" s="309">
        <v>1</v>
      </c>
      <c r="R117" s="307">
        <f>IF(AND(Q117=1),10,IF(AND(Q117=2),25,IF(AND(Q117=3),60,IF(AND(Q117=4),110,0))))</f>
        <v>10</v>
      </c>
      <c r="S117" s="308">
        <v>1</v>
      </c>
      <c r="T117" s="307">
        <f>IF(AND(S117=1),20,IF(AND(S117=2),50,IF(AND(S117=3),120,IF(AND(S117=4),220,0))))</f>
        <v>20</v>
      </c>
      <c r="U117" s="308">
        <v>1</v>
      </c>
      <c r="V117" s="307">
        <f>IF(AND(U117=1),5,IF(AND(U117=2),20,IF(AND(U117=3),50,0)))</f>
        <v>5</v>
      </c>
      <c r="W117" s="308">
        <v>1</v>
      </c>
      <c r="X117" s="307">
        <f>IF(AND(W117=1),5,IF(AND(W117=2),20,IF(AND(W117=3),50,0)))</f>
        <v>5</v>
      </c>
    </row>
    <row r="118" spans="1:24" x14ac:dyDescent="0.15">
      <c r="A118" s="292">
        <v>115</v>
      </c>
      <c r="B118" s="295"/>
      <c r="C118" s="296" t="s">
        <v>87</v>
      </c>
      <c r="D118" s="355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</row>
    <row r="119" spans="1:24" x14ac:dyDescent="0.15">
      <c r="A119" s="292">
        <v>116</v>
      </c>
      <c r="B119" s="298"/>
      <c r="C119" s="299" t="s">
        <v>827</v>
      </c>
      <c r="D119" s="355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</row>
    <row r="120" spans="1:24" x14ac:dyDescent="0.15">
      <c r="A120" s="292">
        <v>117</v>
      </c>
      <c r="B120" s="300"/>
      <c r="C120" s="301" t="s">
        <v>151</v>
      </c>
      <c r="D120" s="355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</row>
    <row r="121" spans="1:24" x14ac:dyDescent="0.15">
      <c r="A121" s="292">
        <v>118</v>
      </c>
      <c r="B121" s="304">
        <v>1</v>
      </c>
      <c r="C121" s="305" t="s">
        <v>2</v>
      </c>
      <c r="D121" s="355">
        <v>6</v>
      </c>
      <c r="E121" s="306">
        <f>IF(ISERROR(VLOOKUP(F121,[1]JC17!$A$8:$C$34,3)),"-",VLOOKUP(F121,[1]JC17!$A$8:$C$34,3))</f>
        <v>6</v>
      </c>
      <c r="F121" s="307">
        <f t="shared" ref="F121:F126" si="30">H121+J121+L121+N121+P121+R121+T121+V121+X121</f>
        <v>740</v>
      </c>
      <c r="G121" s="308">
        <v>3</v>
      </c>
      <c r="H121" s="307">
        <f t="shared" ref="H121:H126" si="31">IF(AND(G121=1),50,IF(AND(G121=2),200,IF(AND(G121=3),350,IF(AND(G121=4),550,IF(AND(G121=5),750,IF(AND(G121=6),950,IF(AND(G121=7),1250,IF(AND(G121=8),1550,IF(AND(G121=9),1850,0)))))))))</f>
        <v>350</v>
      </c>
      <c r="I121" s="308">
        <v>2</v>
      </c>
      <c r="J121" s="307">
        <f t="shared" ref="J121:J126" si="32">IF(AND(I121=1),25,IF(AND(I121=2),125,IF(AND(I121=3),275,IF(AND(I121=4),450,IF(AND(I121=5),650,0)))))</f>
        <v>125</v>
      </c>
      <c r="K121" s="308">
        <v>2</v>
      </c>
      <c r="L121" s="307">
        <f t="shared" ref="L121:L126" si="33">IF(AND(K121=1),25,IF(AND(K121=2),125,IF(AND(K121=3),275,IF(AND(K121=4),450,IF(AND(K121=5),650,0)))))</f>
        <v>125</v>
      </c>
      <c r="M121" s="309">
        <v>2</v>
      </c>
      <c r="N121" s="307">
        <f t="shared" ref="N121:N126" si="34">IF(AND(M121=1),25,IF(AND(M121=2),75,IF(AND(M121=3),150,IF(AND(M121=4),225,IF(AND(M121=5),325,IF(AND(M121=6),450,0))))))</f>
        <v>75</v>
      </c>
      <c r="O121" s="309">
        <v>1</v>
      </c>
      <c r="P121" s="307">
        <f t="shared" ref="P121:P126" si="35">IF(AND(O121=1),25,IF(AND(O121=2),75,IF(AND(O121=3),150,IF(AND(O121=4),225,IF(AND(O121=5),325,IF(AND(O121=6),450,0))))))</f>
        <v>25</v>
      </c>
      <c r="Q121" s="309">
        <v>1</v>
      </c>
      <c r="R121" s="307">
        <f t="shared" ref="R121:R126" si="36">IF(AND(Q121=1),10,IF(AND(Q121=2),25,IF(AND(Q121=3),60,IF(AND(Q121=4),110,0))))</f>
        <v>10</v>
      </c>
      <c r="S121" s="308">
        <v>1</v>
      </c>
      <c r="T121" s="307">
        <f t="shared" ref="T121:T126" si="37">IF(AND(S121=1),20,IF(AND(S121=2),50,IF(AND(S121=3),120,IF(AND(S121=4),220,0))))</f>
        <v>20</v>
      </c>
      <c r="U121" s="308">
        <v>1</v>
      </c>
      <c r="V121" s="307">
        <f t="shared" ref="V121:V126" si="38">IF(AND(U121=1),5,IF(AND(U121=2),20,IF(AND(U121=3),50,0)))</f>
        <v>5</v>
      </c>
      <c r="W121" s="308">
        <v>1</v>
      </c>
      <c r="X121" s="307">
        <f t="shared" ref="X121:X126" si="39">IF(AND(W121=1),5,IF(AND(W121=2),20,IF(AND(W121=3),50,0)))</f>
        <v>5</v>
      </c>
    </row>
    <row r="122" spans="1:24" x14ac:dyDescent="0.15">
      <c r="A122" s="292">
        <v>119</v>
      </c>
      <c r="B122" s="304">
        <v>2</v>
      </c>
      <c r="C122" s="305" t="s">
        <v>0</v>
      </c>
      <c r="D122" s="355">
        <v>5</v>
      </c>
      <c r="E122" s="306">
        <f>IF(ISERROR(VLOOKUP(F122,[1]JC17!$A$8:$C$34,3)),"-",VLOOKUP(F122,[1]JC17!$A$8:$C$34,3))</f>
        <v>5</v>
      </c>
      <c r="F122" s="307">
        <f t="shared" si="30"/>
        <v>540</v>
      </c>
      <c r="G122" s="308">
        <v>3</v>
      </c>
      <c r="H122" s="307">
        <f t="shared" si="31"/>
        <v>350</v>
      </c>
      <c r="I122" s="308">
        <v>1</v>
      </c>
      <c r="J122" s="307">
        <f t="shared" si="32"/>
        <v>25</v>
      </c>
      <c r="K122" s="308">
        <v>1</v>
      </c>
      <c r="L122" s="307">
        <f t="shared" si="33"/>
        <v>25</v>
      </c>
      <c r="M122" s="309">
        <v>2</v>
      </c>
      <c r="N122" s="307">
        <f t="shared" si="34"/>
        <v>75</v>
      </c>
      <c r="O122" s="309">
        <v>1</v>
      </c>
      <c r="P122" s="307">
        <f t="shared" si="35"/>
        <v>25</v>
      </c>
      <c r="Q122" s="309">
        <v>1</v>
      </c>
      <c r="R122" s="307">
        <f t="shared" si="36"/>
        <v>10</v>
      </c>
      <c r="S122" s="308">
        <v>1</v>
      </c>
      <c r="T122" s="307">
        <f t="shared" si="37"/>
        <v>20</v>
      </c>
      <c r="U122" s="308">
        <v>1</v>
      </c>
      <c r="V122" s="307">
        <f t="shared" si="38"/>
        <v>5</v>
      </c>
      <c r="W122" s="308">
        <v>1</v>
      </c>
      <c r="X122" s="307">
        <f t="shared" si="39"/>
        <v>5</v>
      </c>
    </row>
    <row r="123" spans="1:24" x14ac:dyDescent="0.15">
      <c r="A123" s="292">
        <v>120</v>
      </c>
      <c r="B123" s="304">
        <v>3</v>
      </c>
      <c r="C123" s="305" t="s">
        <v>15</v>
      </c>
      <c r="D123" s="355">
        <v>3</v>
      </c>
      <c r="E123" s="306">
        <f>IF(ISERROR(VLOOKUP(F123,[1]JC17!$A$8:$C$34,3)),"-",VLOOKUP(F123,[1]JC17!$A$8:$C$34,3))</f>
        <v>3</v>
      </c>
      <c r="F123" s="307">
        <f t="shared" si="30"/>
        <v>340</v>
      </c>
      <c r="G123" s="308">
        <v>2</v>
      </c>
      <c r="H123" s="307">
        <f t="shared" si="31"/>
        <v>200</v>
      </c>
      <c r="I123" s="308">
        <v>1</v>
      </c>
      <c r="J123" s="307">
        <f t="shared" si="32"/>
        <v>25</v>
      </c>
      <c r="K123" s="308">
        <v>1</v>
      </c>
      <c r="L123" s="307">
        <f t="shared" si="33"/>
        <v>25</v>
      </c>
      <c r="M123" s="309">
        <v>1</v>
      </c>
      <c r="N123" s="307">
        <f t="shared" si="34"/>
        <v>25</v>
      </c>
      <c r="O123" s="309">
        <v>1</v>
      </c>
      <c r="P123" s="307">
        <f t="shared" si="35"/>
        <v>25</v>
      </c>
      <c r="Q123" s="309">
        <v>1</v>
      </c>
      <c r="R123" s="307">
        <f t="shared" si="36"/>
        <v>10</v>
      </c>
      <c r="S123" s="308">
        <v>1</v>
      </c>
      <c r="T123" s="307">
        <f t="shared" si="37"/>
        <v>20</v>
      </c>
      <c r="U123" s="308">
        <v>1</v>
      </c>
      <c r="V123" s="307">
        <f t="shared" si="38"/>
        <v>5</v>
      </c>
      <c r="W123" s="308">
        <v>1</v>
      </c>
      <c r="X123" s="307">
        <f t="shared" si="39"/>
        <v>5</v>
      </c>
    </row>
    <row r="124" spans="1:24" x14ac:dyDescent="0.15">
      <c r="A124" s="292">
        <v>121</v>
      </c>
      <c r="B124" s="304">
        <v>4</v>
      </c>
      <c r="C124" s="305" t="s">
        <v>839</v>
      </c>
      <c r="D124" s="355">
        <v>5</v>
      </c>
      <c r="E124" s="306">
        <f>IF(ISERROR(VLOOKUP(F124,[1]JC17!$A$8:$C$34,3)),"-",VLOOKUP(F124,[1]JC17!$A$8:$C$34,3))</f>
        <v>5</v>
      </c>
      <c r="F124" s="307">
        <f t="shared" si="30"/>
        <v>540</v>
      </c>
      <c r="G124" s="308">
        <v>3</v>
      </c>
      <c r="H124" s="307">
        <f t="shared" si="31"/>
        <v>350</v>
      </c>
      <c r="I124" s="308">
        <v>1</v>
      </c>
      <c r="J124" s="307">
        <f t="shared" si="32"/>
        <v>25</v>
      </c>
      <c r="K124" s="308">
        <v>1</v>
      </c>
      <c r="L124" s="307">
        <f t="shared" si="33"/>
        <v>25</v>
      </c>
      <c r="M124" s="309">
        <v>2</v>
      </c>
      <c r="N124" s="307">
        <f t="shared" si="34"/>
        <v>75</v>
      </c>
      <c r="O124" s="309">
        <v>1</v>
      </c>
      <c r="P124" s="307">
        <f t="shared" si="35"/>
        <v>25</v>
      </c>
      <c r="Q124" s="309">
        <v>1</v>
      </c>
      <c r="R124" s="307">
        <f t="shared" si="36"/>
        <v>10</v>
      </c>
      <c r="S124" s="308">
        <v>1</v>
      </c>
      <c r="T124" s="307">
        <f t="shared" si="37"/>
        <v>20</v>
      </c>
      <c r="U124" s="308">
        <v>1</v>
      </c>
      <c r="V124" s="307">
        <f t="shared" si="38"/>
        <v>5</v>
      </c>
      <c r="W124" s="308">
        <v>1</v>
      </c>
      <c r="X124" s="307">
        <f t="shared" si="39"/>
        <v>5</v>
      </c>
    </row>
    <row r="125" spans="1:24" x14ac:dyDescent="0.15">
      <c r="A125" s="292">
        <v>122</v>
      </c>
      <c r="B125" s="304">
        <v>5</v>
      </c>
      <c r="C125" s="297" t="s">
        <v>44</v>
      </c>
      <c r="D125" s="356">
        <v>1</v>
      </c>
      <c r="E125" s="306">
        <f>IF(ISERROR(VLOOKUP(F125,[1]JC17!$A$8:$C$34,3)),"-",VLOOKUP(F125,[1]JC17!$A$8:$C$34,3))</f>
        <v>1</v>
      </c>
      <c r="F125" s="307">
        <f t="shared" si="30"/>
        <v>190</v>
      </c>
      <c r="G125" s="308">
        <v>1</v>
      </c>
      <c r="H125" s="307">
        <f t="shared" si="31"/>
        <v>50</v>
      </c>
      <c r="I125" s="308">
        <v>1</v>
      </c>
      <c r="J125" s="307">
        <f t="shared" si="32"/>
        <v>25</v>
      </c>
      <c r="K125" s="308">
        <v>1</v>
      </c>
      <c r="L125" s="307">
        <f t="shared" si="33"/>
        <v>25</v>
      </c>
      <c r="M125" s="309">
        <v>1</v>
      </c>
      <c r="N125" s="307">
        <f t="shared" si="34"/>
        <v>25</v>
      </c>
      <c r="O125" s="309">
        <v>1</v>
      </c>
      <c r="P125" s="307">
        <f t="shared" si="35"/>
        <v>25</v>
      </c>
      <c r="Q125" s="309">
        <v>1</v>
      </c>
      <c r="R125" s="307">
        <f t="shared" si="36"/>
        <v>10</v>
      </c>
      <c r="S125" s="308">
        <v>1</v>
      </c>
      <c r="T125" s="307">
        <f t="shared" si="37"/>
        <v>20</v>
      </c>
      <c r="U125" s="308">
        <v>1</v>
      </c>
      <c r="V125" s="307">
        <f t="shared" si="38"/>
        <v>5</v>
      </c>
      <c r="W125" s="308">
        <v>1</v>
      </c>
      <c r="X125" s="307">
        <f t="shared" si="39"/>
        <v>5</v>
      </c>
    </row>
    <row r="126" spans="1:24" x14ac:dyDescent="0.15">
      <c r="A126" s="292">
        <v>123</v>
      </c>
      <c r="B126" s="304">
        <v>6</v>
      </c>
      <c r="C126" s="297" t="s">
        <v>4</v>
      </c>
      <c r="D126" s="356">
        <v>3</v>
      </c>
      <c r="E126" s="306">
        <f>IF(ISERROR(VLOOKUP(F126,[1]JC17!$A$8:$C$34,3)),"-",VLOOKUP(F126,[1]JC17!$A$8:$C$34,3))</f>
        <v>3</v>
      </c>
      <c r="F126" s="307">
        <f t="shared" si="30"/>
        <v>340</v>
      </c>
      <c r="G126" s="308">
        <v>2</v>
      </c>
      <c r="H126" s="307">
        <f t="shared" si="31"/>
        <v>200</v>
      </c>
      <c r="I126" s="308">
        <v>1</v>
      </c>
      <c r="J126" s="307">
        <f t="shared" si="32"/>
        <v>25</v>
      </c>
      <c r="K126" s="308">
        <v>1</v>
      </c>
      <c r="L126" s="307">
        <f t="shared" si="33"/>
        <v>25</v>
      </c>
      <c r="M126" s="309">
        <v>1</v>
      </c>
      <c r="N126" s="307">
        <f t="shared" si="34"/>
        <v>25</v>
      </c>
      <c r="O126" s="309">
        <v>1</v>
      </c>
      <c r="P126" s="307">
        <f t="shared" si="35"/>
        <v>25</v>
      </c>
      <c r="Q126" s="309">
        <v>1</v>
      </c>
      <c r="R126" s="307">
        <f t="shared" si="36"/>
        <v>10</v>
      </c>
      <c r="S126" s="308">
        <v>1</v>
      </c>
      <c r="T126" s="307">
        <f t="shared" si="37"/>
        <v>20</v>
      </c>
      <c r="U126" s="308">
        <v>1</v>
      </c>
      <c r="V126" s="307">
        <f t="shared" si="38"/>
        <v>5</v>
      </c>
      <c r="W126" s="308">
        <v>1</v>
      </c>
      <c r="X126" s="307">
        <f t="shared" si="39"/>
        <v>5</v>
      </c>
    </row>
    <row r="127" spans="1:24" x14ac:dyDescent="0.15">
      <c r="A127" s="292">
        <v>124</v>
      </c>
      <c r="B127" s="300"/>
      <c r="C127" s="301" t="s">
        <v>828</v>
      </c>
      <c r="D127" s="355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</row>
    <row r="128" spans="1:24" x14ac:dyDescent="0.15">
      <c r="A128" s="292">
        <v>125</v>
      </c>
      <c r="B128" s="304">
        <v>1</v>
      </c>
      <c r="C128" s="305" t="s">
        <v>176</v>
      </c>
      <c r="D128" s="355">
        <v>7</v>
      </c>
      <c r="E128" s="306">
        <f>IF(ISERROR(VLOOKUP(F128,[1]JC17!$A$8:$C$34,3)),"-",VLOOKUP(F128,[1]JC17!$A$8:$C$34,3))</f>
        <v>7</v>
      </c>
      <c r="F128" s="307">
        <f>H128+J128+L128+N128+P128+R128+T128+V128+X128</f>
        <v>880</v>
      </c>
      <c r="G128" s="308">
        <v>3</v>
      </c>
      <c r="H128" s="307">
        <f>IF(AND(G128=1),50,IF(AND(G128=2),200,IF(AND(G128=3),350,IF(AND(G128=4),550,IF(AND(G128=5),750,IF(AND(G128=6),950,IF(AND(G128=7),1250,IF(AND(G128=8),1550,IF(AND(G128=9),1850,0)))))))))</f>
        <v>350</v>
      </c>
      <c r="I128" s="308">
        <v>2</v>
      </c>
      <c r="J128" s="307">
        <f>IF(AND(I128=1),25,IF(AND(I128=2),125,IF(AND(I128=3),275,IF(AND(I128=4),450,IF(AND(I128=5),650,0)))))</f>
        <v>125</v>
      </c>
      <c r="K128" s="308">
        <v>2</v>
      </c>
      <c r="L128" s="307">
        <f>IF(AND(K128=1),25,IF(AND(K128=2),125,IF(AND(K128=3),275,IF(AND(K128=4),450,IF(AND(K128=5),650,0)))))</f>
        <v>125</v>
      </c>
      <c r="M128" s="309">
        <v>3</v>
      </c>
      <c r="N128" s="307">
        <f>IF(AND(M128=1),25,IF(AND(M128=2),75,IF(AND(M128=3),150,IF(AND(M128=4),225,IF(AND(M128=5),325,IF(AND(M128=6),450,0))))))</f>
        <v>150</v>
      </c>
      <c r="O128" s="309">
        <v>2</v>
      </c>
      <c r="P128" s="307">
        <f>IF(AND(O128=1),25,IF(AND(O128=2),75,IF(AND(O128=3),150,IF(AND(O128=4),225,IF(AND(O128=5),325,IF(AND(O128=6),450,0))))))</f>
        <v>75</v>
      </c>
      <c r="Q128" s="309">
        <v>2</v>
      </c>
      <c r="R128" s="307">
        <f>IF(AND(Q128=1),10,IF(AND(Q128=2),25,IF(AND(Q128=3),60,IF(AND(Q128=4),110,0))))</f>
        <v>25</v>
      </c>
      <c r="S128" s="308">
        <v>1</v>
      </c>
      <c r="T128" s="307">
        <f>IF(AND(S128=1),20,IF(AND(S128=2),50,IF(AND(S128=3),120,IF(AND(S128=4),220,0))))</f>
        <v>20</v>
      </c>
      <c r="U128" s="308">
        <v>1</v>
      </c>
      <c r="V128" s="307">
        <f>IF(AND(U128=1),5,IF(AND(U128=2),20,IF(AND(U128=3),50,0)))</f>
        <v>5</v>
      </c>
      <c r="W128" s="308">
        <v>1</v>
      </c>
      <c r="X128" s="307">
        <f>IF(AND(W128=1),5,IF(AND(W128=2),20,IF(AND(W128=3),50,0)))</f>
        <v>5</v>
      </c>
    </row>
    <row r="129" spans="1:24" x14ac:dyDescent="0.15">
      <c r="A129" s="292">
        <v>126</v>
      </c>
      <c r="B129" s="304">
        <v>2</v>
      </c>
      <c r="C129" s="305" t="s">
        <v>175</v>
      </c>
      <c r="D129" s="355">
        <v>5</v>
      </c>
      <c r="E129" s="306">
        <f>IF(ISERROR(VLOOKUP(F129,[1]JC17!$A$8:$C$34,3)),"-",VLOOKUP(F129,[1]JC17!$A$8:$C$34,3))</f>
        <v>5</v>
      </c>
      <c r="F129" s="307">
        <f>H129+J129+L129+N129+P129+R129+T129+V129+X129</f>
        <v>540</v>
      </c>
      <c r="G129" s="308">
        <v>3</v>
      </c>
      <c r="H129" s="307">
        <f>IF(AND(G129=1),50,IF(AND(G129=2),200,IF(AND(G129=3),350,IF(AND(G129=4),550,IF(AND(G129=5),750,IF(AND(G129=6),950,IF(AND(G129=7),1250,IF(AND(G129=8),1550,IF(AND(G129=9),1850,0)))))))))</f>
        <v>350</v>
      </c>
      <c r="I129" s="308">
        <v>1</v>
      </c>
      <c r="J129" s="307">
        <f>IF(AND(I129=1),25,IF(AND(I129=2),125,IF(AND(I129=3),275,IF(AND(I129=4),450,IF(AND(I129=5),650,0)))))</f>
        <v>25</v>
      </c>
      <c r="K129" s="308">
        <v>1</v>
      </c>
      <c r="L129" s="307">
        <f>IF(AND(K129=1),25,IF(AND(K129=2),125,IF(AND(K129=3),275,IF(AND(K129=4),450,IF(AND(K129=5),650,0)))))</f>
        <v>25</v>
      </c>
      <c r="M129" s="309">
        <v>2</v>
      </c>
      <c r="N129" s="307">
        <f>IF(AND(M129=1),25,IF(AND(M129=2),75,IF(AND(M129=3),150,IF(AND(M129=4),225,IF(AND(M129=5),325,IF(AND(M129=6),450,0))))))</f>
        <v>75</v>
      </c>
      <c r="O129" s="309">
        <v>1</v>
      </c>
      <c r="P129" s="307">
        <f>IF(AND(O129=1),25,IF(AND(O129=2),75,IF(AND(O129=3),150,IF(AND(O129=4),225,IF(AND(O129=5),325,IF(AND(O129=6),450,0))))))</f>
        <v>25</v>
      </c>
      <c r="Q129" s="309">
        <v>1</v>
      </c>
      <c r="R129" s="307">
        <f>IF(AND(Q129=1),10,IF(AND(Q129=2),25,IF(AND(Q129=3),60,IF(AND(Q129=4),110,0))))</f>
        <v>10</v>
      </c>
      <c r="S129" s="308">
        <v>1</v>
      </c>
      <c r="T129" s="307">
        <f>IF(AND(S129=1),20,IF(AND(S129=2),50,IF(AND(S129=3),120,IF(AND(S129=4),220,0))))</f>
        <v>20</v>
      </c>
      <c r="U129" s="308">
        <v>1</v>
      </c>
      <c r="V129" s="307">
        <f>IF(AND(U129=1),5,IF(AND(U129=2),20,IF(AND(U129=3),50,0)))</f>
        <v>5</v>
      </c>
      <c r="W129" s="308">
        <v>1</v>
      </c>
      <c r="X129" s="307">
        <f>IF(AND(W129=1),5,IF(AND(W129=2),20,IF(AND(W129=3),50,0)))</f>
        <v>5</v>
      </c>
    </row>
    <row r="130" spans="1:24" x14ac:dyDescent="0.15">
      <c r="A130" s="292">
        <v>127</v>
      </c>
      <c r="B130" s="300"/>
      <c r="C130" s="301" t="s">
        <v>1416</v>
      </c>
      <c r="D130" s="355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</row>
    <row r="131" spans="1:24" x14ac:dyDescent="0.15">
      <c r="A131" s="292">
        <v>128</v>
      </c>
      <c r="B131" s="304">
        <v>1</v>
      </c>
      <c r="C131" s="305" t="s">
        <v>846</v>
      </c>
      <c r="D131" s="355">
        <v>6</v>
      </c>
      <c r="E131" s="306">
        <f>IF(ISERROR(VLOOKUP(F131,[1]JC17!$A$8:$C$34,3)),"-",VLOOKUP(F131,[1]JC17!$A$8:$C$34,3))</f>
        <v>6</v>
      </c>
      <c r="F131" s="307">
        <f>H131+J131+L131+N131+P131+R131+T131+V131+X131</f>
        <v>740</v>
      </c>
      <c r="G131" s="308">
        <v>3</v>
      </c>
      <c r="H131" s="307">
        <f>IF(AND(G131=1),50,IF(AND(G131=2),200,IF(AND(G131=3),350,IF(AND(G131=4),550,IF(AND(G131=5),750,IF(AND(G131=6),950,IF(AND(G131=7),1250,IF(AND(G131=8),1550,IF(AND(G131=9),1850,0)))))))))</f>
        <v>350</v>
      </c>
      <c r="I131" s="308">
        <v>2</v>
      </c>
      <c r="J131" s="307">
        <f>IF(AND(I131=1),25,IF(AND(I131=2),125,IF(AND(I131=3),275,IF(AND(I131=4),450,IF(AND(I131=5),650,0)))))</f>
        <v>125</v>
      </c>
      <c r="K131" s="308">
        <v>2</v>
      </c>
      <c r="L131" s="307">
        <f>IF(AND(K131=1),25,IF(AND(K131=2),125,IF(AND(K131=3),275,IF(AND(K131=4),450,IF(AND(K131=5),650,0)))))</f>
        <v>125</v>
      </c>
      <c r="M131" s="309">
        <v>2</v>
      </c>
      <c r="N131" s="307">
        <f>IF(AND(M131=1),25,IF(AND(M131=2),75,IF(AND(M131=3),150,IF(AND(M131=4),225,IF(AND(M131=5),325,IF(AND(M131=6),450,0))))))</f>
        <v>75</v>
      </c>
      <c r="O131" s="309">
        <v>1</v>
      </c>
      <c r="P131" s="307">
        <f>IF(AND(O131=1),25,IF(AND(O131=2),75,IF(AND(O131=3),150,IF(AND(O131=4),225,IF(AND(O131=5),325,IF(AND(O131=6),450,0))))))</f>
        <v>25</v>
      </c>
      <c r="Q131" s="309">
        <v>1</v>
      </c>
      <c r="R131" s="307">
        <f>IF(AND(Q131=1),10,IF(AND(Q131=2),25,IF(AND(Q131=3),60,IF(AND(Q131=4),110,0))))</f>
        <v>10</v>
      </c>
      <c r="S131" s="308">
        <v>1</v>
      </c>
      <c r="T131" s="307">
        <f>IF(AND(S131=1),20,IF(AND(S131=2),50,IF(AND(S131=3),120,IF(AND(S131=4),220,0))))</f>
        <v>20</v>
      </c>
      <c r="U131" s="308">
        <v>1</v>
      </c>
      <c r="V131" s="307">
        <f>IF(AND(U131=1),5,IF(AND(U131=2),20,IF(AND(U131=3),50,0)))</f>
        <v>5</v>
      </c>
      <c r="W131" s="308">
        <v>1</v>
      </c>
      <c r="X131" s="307">
        <f>IF(AND(W131=1),5,IF(AND(W131=2),20,IF(AND(W131=3),50,0)))</f>
        <v>5</v>
      </c>
    </row>
    <row r="132" spans="1:24" x14ac:dyDescent="0.15">
      <c r="A132" s="292">
        <v>129</v>
      </c>
      <c r="B132" s="295"/>
      <c r="C132" s="296" t="s">
        <v>88</v>
      </c>
      <c r="D132" s="355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</row>
    <row r="133" spans="1:24" x14ac:dyDescent="0.15">
      <c r="A133" s="292">
        <v>130</v>
      </c>
      <c r="B133" s="298"/>
      <c r="C133" s="299" t="s">
        <v>827</v>
      </c>
      <c r="D133" s="355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</row>
    <row r="134" spans="1:24" x14ac:dyDescent="0.15">
      <c r="A134" s="292">
        <v>131</v>
      </c>
      <c r="B134" s="300"/>
      <c r="C134" s="301" t="s">
        <v>151</v>
      </c>
      <c r="D134" s="355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</row>
    <row r="135" spans="1:24" x14ac:dyDescent="0.15">
      <c r="A135" s="292">
        <v>132</v>
      </c>
      <c r="B135" s="304">
        <v>1</v>
      </c>
      <c r="C135" s="305" t="s">
        <v>2</v>
      </c>
      <c r="D135" s="320">
        <v>6</v>
      </c>
      <c r="E135" s="306">
        <f>IF(ISERROR(VLOOKUP(F135,[1]JC17!$A$8:$C$34,3)),"-",VLOOKUP(F135,[1]JC17!$A$8:$C$34,3))</f>
        <v>6</v>
      </c>
      <c r="F135" s="307">
        <f t="shared" ref="F135:F140" si="40">H135+J135+L135+N135+P135+R135+T135+V135+X135</f>
        <v>740</v>
      </c>
      <c r="G135" s="308">
        <v>3</v>
      </c>
      <c r="H135" s="307">
        <f t="shared" ref="H135:H140" si="41">IF(AND(G135=1),50,IF(AND(G135=2),200,IF(AND(G135=3),350,IF(AND(G135=4),550,IF(AND(G135=5),750,IF(AND(G135=6),950,IF(AND(G135=7),1250,IF(AND(G135=8),1550,IF(AND(G135=9),1850,0)))))))))</f>
        <v>350</v>
      </c>
      <c r="I135" s="308">
        <v>2</v>
      </c>
      <c r="J135" s="307">
        <f t="shared" ref="J135:J140" si="42">IF(AND(I135=1),25,IF(AND(I135=2),125,IF(AND(I135=3),275,IF(AND(I135=4),450,IF(AND(I135=5),650,0)))))</f>
        <v>125</v>
      </c>
      <c r="K135" s="308">
        <v>2</v>
      </c>
      <c r="L135" s="307">
        <f t="shared" ref="L135:L140" si="43">IF(AND(K135=1),25,IF(AND(K135=2),125,IF(AND(K135=3),275,IF(AND(K135=4),450,IF(AND(K135=5),650,0)))))</f>
        <v>125</v>
      </c>
      <c r="M135" s="309">
        <v>2</v>
      </c>
      <c r="N135" s="307">
        <f t="shared" ref="N135:N140" si="44">IF(AND(M135=1),25,IF(AND(M135=2),75,IF(AND(M135=3),150,IF(AND(M135=4),225,IF(AND(M135=5),325,IF(AND(M135=6),450,0))))))</f>
        <v>75</v>
      </c>
      <c r="O135" s="309">
        <v>1</v>
      </c>
      <c r="P135" s="307">
        <f t="shared" ref="P135:P140" si="45">IF(AND(O135=1),25,IF(AND(O135=2),75,IF(AND(O135=3),150,IF(AND(O135=4),225,IF(AND(O135=5),325,IF(AND(O135=6),450,0))))))</f>
        <v>25</v>
      </c>
      <c r="Q135" s="309">
        <v>1</v>
      </c>
      <c r="R135" s="307">
        <f t="shared" ref="R135:R140" si="46">IF(AND(Q135=1),10,IF(AND(Q135=2),25,IF(AND(Q135=3),60,IF(AND(Q135=4),110,0))))</f>
        <v>10</v>
      </c>
      <c r="S135" s="308">
        <v>1</v>
      </c>
      <c r="T135" s="307">
        <f t="shared" ref="T135:T140" si="47">IF(AND(S135=1),20,IF(AND(S135=2),50,IF(AND(S135=3),120,IF(AND(S135=4),220,0))))</f>
        <v>20</v>
      </c>
      <c r="U135" s="308">
        <v>1</v>
      </c>
      <c r="V135" s="307">
        <f t="shared" ref="V135:V140" si="48">IF(AND(U135=1),5,IF(AND(U135=2),20,IF(AND(U135=3),50,0)))</f>
        <v>5</v>
      </c>
      <c r="W135" s="308">
        <v>1</v>
      </c>
      <c r="X135" s="307">
        <f t="shared" ref="X135:X140" si="49">IF(AND(W135=1),5,IF(AND(W135=2),20,IF(AND(W135=3),50,0)))</f>
        <v>5</v>
      </c>
    </row>
    <row r="136" spans="1:24" x14ac:dyDescent="0.15">
      <c r="A136" s="292">
        <v>133</v>
      </c>
      <c r="B136" s="304">
        <v>2</v>
      </c>
      <c r="C136" s="305" t="s">
        <v>0</v>
      </c>
      <c r="D136" s="320">
        <v>5</v>
      </c>
      <c r="E136" s="306">
        <f>IF(ISERROR(VLOOKUP(F136,[1]JC17!$A$8:$C$34,3)),"-",VLOOKUP(F136,[1]JC17!$A$8:$C$34,3))</f>
        <v>5</v>
      </c>
      <c r="F136" s="307">
        <f t="shared" si="40"/>
        <v>540</v>
      </c>
      <c r="G136" s="308">
        <v>3</v>
      </c>
      <c r="H136" s="307">
        <f t="shared" si="41"/>
        <v>350</v>
      </c>
      <c r="I136" s="308">
        <v>1</v>
      </c>
      <c r="J136" s="307">
        <f t="shared" si="42"/>
        <v>25</v>
      </c>
      <c r="K136" s="308">
        <v>1</v>
      </c>
      <c r="L136" s="307">
        <f t="shared" si="43"/>
        <v>25</v>
      </c>
      <c r="M136" s="309">
        <v>2</v>
      </c>
      <c r="N136" s="307">
        <f t="shared" si="44"/>
        <v>75</v>
      </c>
      <c r="O136" s="309">
        <v>1</v>
      </c>
      <c r="P136" s="307">
        <f t="shared" si="45"/>
        <v>25</v>
      </c>
      <c r="Q136" s="309">
        <v>1</v>
      </c>
      <c r="R136" s="307">
        <f t="shared" si="46"/>
        <v>10</v>
      </c>
      <c r="S136" s="308">
        <v>1</v>
      </c>
      <c r="T136" s="307">
        <f t="shared" si="47"/>
        <v>20</v>
      </c>
      <c r="U136" s="308">
        <v>1</v>
      </c>
      <c r="V136" s="307">
        <f t="shared" si="48"/>
        <v>5</v>
      </c>
      <c r="W136" s="308">
        <v>1</v>
      </c>
      <c r="X136" s="307">
        <f t="shared" si="49"/>
        <v>5</v>
      </c>
    </row>
    <row r="137" spans="1:24" x14ac:dyDescent="0.15">
      <c r="A137" s="292">
        <v>134</v>
      </c>
      <c r="B137" s="304">
        <v>3</v>
      </c>
      <c r="C137" s="305" t="s">
        <v>15</v>
      </c>
      <c r="D137" s="320">
        <v>3</v>
      </c>
      <c r="E137" s="306">
        <f>IF(ISERROR(VLOOKUP(F137,[1]JC17!$A$8:$C$34,3)),"-",VLOOKUP(F137,[1]JC17!$A$8:$C$34,3))</f>
        <v>3</v>
      </c>
      <c r="F137" s="307">
        <f t="shared" si="40"/>
        <v>340</v>
      </c>
      <c r="G137" s="308">
        <v>2</v>
      </c>
      <c r="H137" s="307">
        <f t="shared" si="41"/>
        <v>200</v>
      </c>
      <c r="I137" s="308">
        <v>1</v>
      </c>
      <c r="J137" s="307">
        <f t="shared" si="42"/>
        <v>25</v>
      </c>
      <c r="K137" s="308">
        <v>1</v>
      </c>
      <c r="L137" s="307">
        <f t="shared" si="43"/>
        <v>25</v>
      </c>
      <c r="M137" s="309">
        <v>1</v>
      </c>
      <c r="N137" s="307">
        <f t="shared" si="44"/>
        <v>25</v>
      </c>
      <c r="O137" s="309">
        <v>1</v>
      </c>
      <c r="P137" s="307">
        <f t="shared" si="45"/>
        <v>25</v>
      </c>
      <c r="Q137" s="309">
        <v>1</v>
      </c>
      <c r="R137" s="307">
        <f t="shared" si="46"/>
        <v>10</v>
      </c>
      <c r="S137" s="308">
        <v>1</v>
      </c>
      <c r="T137" s="307">
        <f t="shared" si="47"/>
        <v>20</v>
      </c>
      <c r="U137" s="308">
        <v>1</v>
      </c>
      <c r="V137" s="307">
        <f t="shared" si="48"/>
        <v>5</v>
      </c>
      <c r="W137" s="308">
        <v>1</v>
      </c>
      <c r="X137" s="307">
        <f t="shared" si="49"/>
        <v>5</v>
      </c>
    </row>
    <row r="138" spans="1:24" x14ac:dyDescent="0.15">
      <c r="A138" s="292">
        <v>135</v>
      </c>
      <c r="B138" s="304">
        <v>4</v>
      </c>
      <c r="C138" s="305" t="s">
        <v>839</v>
      </c>
      <c r="D138" s="320">
        <v>5</v>
      </c>
      <c r="E138" s="306">
        <f>IF(ISERROR(VLOOKUP(F138,[1]JC17!$A$8:$C$34,3)),"-",VLOOKUP(F138,[1]JC17!$A$8:$C$34,3))</f>
        <v>5</v>
      </c>
      <c r="F138" s="307">
        <f t="shared" si="40"/>
        <v>540</v>
      </c>
      <c r="G138" s="308">
        <v>3</v>
      </c>
      <c r="H138" s="307">
        <f t="shared" si="41"/>
        <v>350</v>
      </c>
      <c r="I138" s="308">
        <v>1</v>
      </c>
      <c r="J138" s="307">
        <f t="shared" si="42"/>
        <v>25</v>
      </c>
      <c r="K138" s="308">
        <v>1</v>
      </c>
      <c r="L138" s="307">
        <f t="shared" si="43"/>
        <v>25</v>
      </c>
      <c r="M138" s="309">
        <v>2</v>
      </c>
      <c r="N138" s="307">
        <f t="shared" si="44"/>
        <v>75</v>
      </c>
      <c r="O138" s="309">
        <v>1</v>
      </c>
      <c r="P138" s="307">
        <f t="shared" si="45"/>
        <v>25</v>
      </c>
      <c r="Q138" s="309">
        <v>1</v>
      </c>
      <c r="R138" s="307">
        <f t="shared" si="46"/>
        <v>10</v>
      </c>
      <c r="S138" s="308">
        <v>1</v>
      </c>
      <c r="T138" s="307">
        <f t="shared" si="47"/>
        <v>20</v>
      </c>
      <c r="U138" s="308">
        <v>1</v>
      </c>
      <c r="V138" s="307">
        <f t="shared" si="48"/>
        <v>5</v>
      </c>
      <c r="W138" s="308">
        <v>1</v>
      </c>
      <c r="X138" s="307">
        <f t="shared" si="49"/>
        <v>5</v>
      </c>
    </row>
    <row r="139" spans="1:24" x14ac:dyDescent="0.15">
      <c r="A139" s="292">
        <v>136</v>
      </c>
      <c r="B139" s="304">
        <v>5</v>
      </c>
      <c r="C139" s="297" t="s">
        <v>44</v>
      </c>
      <c r="D139" s="315">
        <v>1</v>
      </c>
      <c r="E139" s="306">
        <f>IF(ISERROR(VLOOKUP(F139,[1]JC17!$A$8:$C$34,3)),"-",VLOOKUP(F139,[1]JC17!$A$8:$C$34,3))</f>
        <v>1</v>
      </c>
      <c r="F139" s="307">
        <f t="shared" si="40"/>
        <v>190</v>
      </c>
      <c r="G139" s="308">
        <v>1</v>
      </c>
      <c r="H139" s="307">
        <f t="shared" si="41"/>
        <v>50</v>
      </c>
      <c r="I139" s="308">
        <v>1</v>
      </c>
      <c r="J139" s="307">
        <f t="shared" si="42"/>
        <v>25</v>
      </c>
      <c r="K139" s="308">
        <v>1</v>
      </c>
      <c r="L139" s="307">
        <f t="shared" si="43"/>
        <v>25</v>
      </c>
      <c r="M139" s="309">
        <v>1</v>
      </c>
      <c r="N139" s="307">
        <f t="shared" si="44"/>
        <v>25</v>
      </c>
      <c r="O139" s="309">
        <v>1</v>
      </c>
      <c r="P139" s="307">
        <f t="shared" si="45"/>
        <v>25</v>
      </c>
      <c r="Q139" s="309">
        <v>1</v>
      </c>
      <c r="R139" s="307">
        <f t="shared" si="46"/>
        <v>10</v>
      </c>
      <c r="S139" s="308">
        <v>1</v>
      </c>
      <c r="T139" s="307">
        <f t="shared" si="47"/>
        <v>20</v>
      </c>
      <c r="U139" s="308">
        <v>1</v>
      </c>
      <c r="V139" s="307">
        <f t="shared" si="48"/>
        <v>5</v>
      </c>
      <c r="W139" s="308">
        <v>1</v>
      </c>
      <c r="X139" s="307">
        <f t="shared" si="49"/>
        <v>5</v>
      </c>
    </row>
    <row r="140" spans="1:24" x14ac:dyDescent="0.15">
      <c r="A140" s="292">
        <v>137</v>
      </c>
      <c r="B140" s="304">
        <v>6</v>
      </c>
      <c r="C140" s="297" t="s">
        <v>4</v>
      </c>
      <c r="D140" s="315">
        <v>3</v>
      </c>
      <c r="E140" s="306">
        <f>IF(ISERROR(VLOOKUP(F140,[1]JC17!$A$8:$C$34,3)),"-",VLOOKUP(F140,[1]JC17!$A$8:$C$34,3))</f>
        <v>3</v>
      </c>
      <c r="F140" s="307">
        <f t="shared" si="40"/>
        <v>340</v>
      </c>
      <c r="G140" s="308">
        <v>2</v>
      </c>
      <c r="H140" s="307">
        <f t="shared" si="41"/>
        <v>200</v>
      </c>
      <c r="I140" s="308">
        <v>1</v>
      </c>
      <c r="J140" s="307">
        <f t="shared" si="42"/>
        <v>25</v>
      </c>
      <c r="K140" s="308">
        <v>1</v>
      </c>
      <c r="L140" s="307">
        <f t="shared" si="43"/>
        <v>25</v>
      </c>
      <c r="M140" s="309">
        <v>1</v>
      </c>
      <c r="N140" s="307">
        <f t="shared" si="44"/>
        <v>25</v>
      </c>
      <c r="O140" s="309">
        <v>1</v>
      </c>
      <c r="P140" s="307">
        <f t="shared" si="45"/>
        <v>25</v>
      </c>
      <c r="Q140" s="309">
        <v>1</v>
      </c>
      <c r="R140" s="307">
        <f t="shared" si="46"/>
        <v>10</v>
      </c>
      <c r="S140" s="308">
        <v>1</v>
      </c>
      <c r="T140" s="307">
        <f t="shared" si="47"/>
        <v>20</v>
      </c>
      <c r="U140" s="308">
        <v>1</v>
      </c>
      <c r="V140" s="307">
        <f t="shared" si="48"/>
        <v>5</v>
      </c>
      <c r="W140" s="308">
        <v>1</v>
      </c>
      <c r="X140" s="307">
        <f t="shared" si="49"/>
        <v>5</v>
      </c>
    </row>
    <row r="141" spans="1:24" x14ac:dyDescent="0.15">
      <c r="A141" s="292">
        <v>138</v>
      </c>
      <c r="B141" s="300"/>
      <c r="C141" s="301" t="s">
        <v>828</v>
      </c>
      <c r="D141" s="355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</row>
    <row r="142" spans="1:24" x14ac:dyDescent="0.15">
      <c r="A142" s="292">
        <v>139</v>
      </c>
      <c r="B142" s="304">
        <v>1</v>
      </c>
      <c r="C142" s="305" t="s">
        <v>176</v>
      </c>
      <c r="D142" s="320">
        <v>7</v>
      </c>
      <c r="E142" s="306">
        <f>IF(ISERROR(VLOOKUP(F142,[1]JC17!$A$8:$C$34,3)),"-",VLOOKUP(F142,[1]JC17!$A$8:$C$34,3))</f>
        <v>7</v>
      </c>
      <c r="F142" s="307">
        <f>H142+J142+L142+N142+P142+R142+T142+V142+X142</f>
        <v>880</v>
      </c>
      <c r="G142" s="308">
        <v>3</v>
      </c>
      <c r="H142" s="307">
        <f>IF(AND(G142=1),50,IF(AND(G142=2),200,IF(AND(G142=3),350,IF(AND(G142=4),550,IF(AND(G142=5),750,IF(AND(G142=6),950,IF(AND(G142=7),1250,IF(AND(G142=8),1550,IF(AND(G142=9),1850,0)))))))))</f>
        <v>350</v>
      </c>
      <c r="I142" s="308">
        <v>2</v>
      </c>
      <c r="J142" s="307">
        <f>IF(AND(I142=1),25,IF(AND(I142=2),125,IF(AND(I142=3),275,IF(AND(I142=4),450,IF(AND(I142=5),650,0)))))</f>
        <v>125</v>
      </c>
      <c r="K142" s="308">
        <v>2</v>
      </c>
      <c r="L142" s="307">
        <f>IF(AND(K142=1),25,IF(AND(K142=2),125,IF(AND(K142=3),275,IF(AND(K142=4),450,IF(AND(K142=5),650,0)))))</f>
        <v>125</v>
      </c>
      <c r="M142" s="309">
        <v>3</v>
      </c>
      <c r="N142" s="307">
        <f>IF(AND(M142=1),25,IF(AND(M142=2),75,IF(AND(M142=3),150,IF(AND(M142=4),225,IF(AND(M142=5),325,IF(AND(M142=6),450,0))))))</f>
        <v>150</v>
      </c>
      <c r="O142" s="309">
        <v>2</v>
      </c>
      <c r="P142" s="307">
        <f>IF(AND(O142=1),25,IF(AND(O142=2),75,IF(AND(O142=3),150,IF(AND(O142=4),225,IF(AND(O142=5),325,IF(AND(O142=6),450,0))))))</f>
        <v>75</v>
      </c>
      <c r="Q142" s="309">
        <v>2</v>
      </c>
      <c r="R142" s="307">
        <f>IF(AND(Q142=1),10,IF(AND(Q142=2),25,IF(AND(Q142=3),60,IF(AND(Q142=4),110,0))))</f>
        <v>25</v>
      </c>
      <c r="S142" s="308">
        <v>1</v>
      </c>
      <c r="T142" s="307">
        <f>IF(AND(S142=1),20,IF(AND(S142=2),50,IF(AND(S142=3),120,IF(AND(S142=4),220,0))))</f>
        <v>20</v>
      </c>
      <c r="U142" s="308">
        <v>1</v>
      </c>
      <c r="V142" s="307">
        <f>IF(AND(U142=1),5,IF(AND(U142=2),20,IF(AND(U142=3),50,0)))</f>
        <v>5</v>
      </c>
      <c r="W142" s="308">
        <v>1</v>
      </c>
      <c r="X142" s="307">
        <f>IF(AND(W142=1),5,IF(AND(W142=2),20,IF(AND(W142=3),50,0)))</f>
        <v>5</v>
      </c>
    </row>
    <row r="143" spans="1:24" x14ac:dyDescent="0.15">
      <c r="A143" s="292">
        <v>140</v>
      </c>
      <c r="B143" s="304">
        <v>2</v>
      </c>
      <c r="C143" s="305" t="s">
        <v>175</v>
      </c>
      <c r="D143" s="320">
        <v>5</v>
      </c>
      <c r="E143" s="306">
        <f>IF(ISERROR(VLOOKUP(F143,[1]JC17!$A$8:$C$34,3)),"-",VLOOKUP(F143,[1]JC17!$A$8:$C$34,3))</f>
        <v>5</v>
      </c>
      <c r="F143" s="307">
        <f>H143+J143+L143+N143+P143+R143+T143+V143+X143</f>
        <v>540</v>
      </c>
      <c r="G143" s="308">
        <v>3</v>
      </c>
      <c r="H143" s="307">
        <f>IF(AND(G143=1),50,IF(AND(G143=2),200,IF(AND(G143=3),350,IF(AND(G143=4),550,IF(AND(G143=5),750,IF(AND(G143=6),950,IF(AND(G143=7),1250,IF(AND(G143=8),1550,IF(AND(G143=9),1850,0)))))))))</f>
        <v>350</v>
      </c>
      <c r="I143" s="308">
        <v>1</v>
      </c>
      <c r="J143" s="307">
        <f>IF(AND(I143=1),25,IF(AND(I143=2),125,IF(AND(I143=3),275,IF(AND(I143=4),450,IF(AND(I143=5),650,0)))))</f>
        <v>25</v>
      </c>
      <c r="K143" s="308">
        <v>1</v>
      </c>
      <c r="L143" s="307">
        <f>IF(AND(K143=1),25,IF(AND(K143=2),125,IF(AND(K143=3),275,IF(AND(K143=4),450,IF(AND(K143=5),650,0)))))</f>
        <v>25</v>
      </c>
      <c r="M143" s="309">
        <v>2</v>
      </c>
      <c r="N143" s="307">
        <f>IF(AND(M143=1),25,IF(AND(M143=2),75,IF(AND(M143=3),150,IF(AND(M143=4),225,IF(AND(M143=5),325,IF(AND(M143=6),450,0))))))</f>
        <v>75</v>
      </c>
      <c r="O143" s="309">
        <v>1</v>
      </c>
      <c r="P143" s="307">
        <f>IF(AND(O143=1),25,IF(AND(O143=2),75,IF(AND(O143=3),150,IF(AND(O143=4),225,IF(AND(O143=5),325,IF(AND(O143=6),450,0))))))</f>
        <v>25</v>
      </c>
      <c r="Q143" s="309">
        <v>1</v>
      </c>
      <c r="R143" s="307">
        <f>IF(AND(Q143=1),10,IF(AND(Q143=2),25,IF(AND(Q143=3),60,IF(AND(Q143=4),110,0))))</f>
        <v>10</v>
      </c>
      <c r="S143" s="308">
        <v>1</v>
      </c>
      <c r="T143" s="307">
        <f>IF(AND(S143=1),20,IF(AND(S143=2),50,IF(AND(S143=3),120,IF(AND(S143=4),220,0))))</f>
        <v>20</v>
      </c>
      <c r="U143" s="308">
        <v>1</v>
      </c>
      <c r="V143" s="307">
        <f>IF(AND(U143=1),5,IF(AND(U143=2),20,IF(AND(U143=3),50,0)))</f>
        <v>5</v>
      </c>
      <c r="W143" s="308">
        <v>1</v>
      </c>
      <c r="X143" s="307">
        <f>IF(AND(W143=1),5,IF(AND(W143=2),20,IF(AND(W143=3),50,0)))</f>
        <v>5</v>
      </c>
    </row>
    <row r="144" spans="1:24" x14ac:dyDescent="0.15">
      <c r="A144" s="292">
        <v>141</v>
      </c>
      <c r="B144" s="300"/>
      <c r="C144" s="301" t="s">
        <v>1416</v>
      </c>
      <c r="D144" s="355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7"/>
    </row>
    <row r="145" spans="1:24" x14ac:dyDescent="0.15">
      <c r="A145" s="292">
        <v>142</v>
      </c>
      <c r="B145" s="304">
        <v>1</v>
      </c>
      <c r="C145" s="305" t="s">
        <v>846</v>
      </c>
      <c r="D145" s="320">
        <v>6</v>
      </c>
      <c r="E145" s="306">
        <f>IF(ISERROR(VLOOKUP(F145,[1]JC17!$A$8:$C$34,3)),"-",VLOOKUP(F145,[1]JC17!$A$8:$C$34,3))</f>
        <v>6</v>
      </c>
      <c r="F145" s="307">
        <f>H145+J145+L145+N145+P145+R145+T145+V145+X145</f>
        <v>740</v>
      </c>
      <c r="G145" s="308">
        <v>3</v>
      </c>
      <c r="H145" s="307">
        <f>IF(AND(G145=1),50,IF(AND(G145=2),200,IF(AND(G145=3),350,IF(AND(G145=4),550,IF(AND(G145=5),750,IF(AND(G145=6),950,IF(AND(G145=7),1250,IF(AND(G145=8),1550,IF(AND(G145=9),1850,0)))))))))</f>
        <v>350</v>
      </c>
      <c r="I145" s="308">
        <v>2</v>
      </c>
      <c r="J145" s="307">
        <f>IF(AND(I145=1),25,IF(AND(I145=2),125,IF(AND(I145=3),275,IF(AND(I145=4),450,IF(AND(I145=5),650,0)))))</f>
        <v>125</v>
      </c>
      <c r="K145" s="308">
        <v>2</v>
      </c>
      <c r="L145" s="307">
        <f>IF(AND(K145=1),25,IF(AND(K145=2),125,IF(AND(K145=3),275,IF(AND(K145=4),450,IF(AND(K145=5),650,0)))))</f>
        <v>125</v>
      </c>
      <c r="M145" s="309">
        <v>2</v>
      </c>
      <c r="N145" s="307">
        <f>IF(AND(M145=1),25,IF(AND(M145=2),75,IF(AND(M145=3),150,IF(AND(M145=4),225,IF(AND(M145=5),325,IF(AND(M145=6),450,0))))))</f>
        <v>75</v>
      </c>
      <c r="O145" s="309">
        <v>1</v>
      </c>
      <c r="P145" s="307">
        <f>IF(AND(O145=1),25,IF(AND(O145=2),75,IF(AND(O145=3),150,IF(AND(O145=4),225,IF(AND(O145=5),325,IF(AND(O145=6),450,0))))))</f>
        <v>25</v>
      </c>
      <c r="Q145" s="309">
        <v>1</v>
      </c>
      <c r="R145" s="307">
        <f>IF(AND(Q145=1),10,IF(AND(Q145=2),25,IF(AND(Q145=3),60,IF(AND(Q145=4),110,0))))</f>
        <v>10</v>
      </c>
      <c r="S145" s="308">
        <v>1</v>
      </c>
      <c r="T145" s="307">
        <f>IF(AND(S145=1),20,IF(AND(S145=2),50,IF(AND(S145=3),120,IF(AND(S145=4),220,0))))</f>
        <v>20</v>
      </c>
      <c r="U145" s="308">
        <v>1</v>
      </c>
      <c r="V145" s="307">
        <f>IF(AND(U145=1),5,IF(AND(U145=2),20,IF(AND(U145=3),50,0)))</f>
        <v>5</v>
      </c>
      <c r="W145" s="308">
        <v>1</v>
      </c>
      <c r="X145" s="307">
        <f>IF(AND(W145=1),5,IF(AND(W145=2),20,IF(AND(W145=3),50,0)))</f>
        <v>5</v>
      </c>
    </row>
    <row r="146" spans="1:24" x14ac:dyDescent="0.15">
      <c r="A146" s="292">
        <v>143</v>
      </c>
      <c r="B146" s="295"/>
      <c r="C146" s="296" t="s">
        <v>156</v>
      </c>
      <c r="D146" s="355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</row>
    <row r="147" spans="1:24" x14ac:dyDescent="0.15">
      <c r="A147" s="292">
        <v>144</v>
      </c>
      <c r="B147" s="300"/>
      <c r="C147" s="301" t="s">
        <v>859</v>
      </c>
      <c r="D147" s="355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</row>
    <row r="148" spans="1:24" x14ac:dyDescent="0.15">
      <c r="A148" s="292">
        <v>145</v>
      </c>
      <c r="B148" s="304">
        <v>1</v>
      </c>
      <c r="C148" s="305" t="s">
        <v>2</v>
      </c>
      <c r="D148" s="320">
        <v>6</v>
      </c>
      <c r="E148" s="306">
        <f>IF(ISERROR(VLOOKUP(F148,[1]JC17!$A$8:$C$34,3)),"-",VLOOKUP(F148,[1]JC17!$A$8:$C$34,3))</f>
        <v>6</v>
      </c>
      <c r="F148" s="307">
        <f>H148+J148+L148+N148+P148+R148+T148+V148+X148</f>
        <v>740</v>
      </c>
      <c r="G148" s="308">
        <v>3</v>
      </c>
      <c r="H148" s="307">
        <f>IF(AND(G148=1),50,IF(AND(G148=2),200,IF(AND(G148=3),350,IF(AND(G148=4),550,IF(AND(G148=5),750,IF(AND(G148=6),950,IF(AND(G148=7),1250,IF(AND(G148=8),1550,IF(AND(G148=9),1850,0)))))))))</f>
        <v>350</v>
      </c>
      <c r="I148" s="308">
        <v>2</v>
      </c>
      <c r="J148" s="307">
        <f>IF(AND(I148=1),25,IF(AND(I148=2),125,IF(AND(I148=3),275,IF(AND(I148=4),450,IF(AND(I148=5),650,0)))))</f>
        <v>125</v>
      </c>
      <c r="K148" s="308">
        <v>2</v>
      </c>
      <c r="L148" s="307">
        <f>IF(AND(K148=1),25,IF(AND(K148=2),125,IF(AND(K148=3),275,IF(AND(K148=4),450,IF(AND(K148=5),650,0)))))</f>
        <v>125</v>
      </c>
      <c r="M148" s="309">
        <v>2</v>
      </c>
      <c r="N148" s="307">
        <f>IF(AND(M148=1),25,IF(AND(M148=2),75,IF(AND(M148=3),150,IF(AND(M148=4),225,IF(AND(M148=5),325,IF(AND(M148=6),450,0))))))</f>
        <v>75</v>
      </c>
      <c r="O148" s="309">
        <v>1</v>
      </c>
      <c r="P148" s="307">
        <f>IF(AND(O148=1),25,IF(AND(O148=2),75,IF(AND(O148=3),150,IF(AND(O148=4),225,IF(AND(O148=5),325,IF(AND(O148=6),450,0))))))</f>
        <v>25</v>
      </c>
      <c r="Q148" s="309">
        <v>1</v>
      </c>
      <c r="R148" s="307">
        <f>IF(AND(Q148=1),10,IF(AND(Q148=2),25,IF(AND(Q148=3),60,IF(AND(Q148=4),110,0))))</f>
        <v>10</v>
      </c>
      <c r="S148" s="308">
        <v>1</v>
      </c>
      <c r="T148" s="307">
        <f>IF(AND(S148=1),20,IF(AND(S148=2),50,IF(AND(S148=3),120,IF(AND(S148=4),220,0))))</f>
        <v>20</v>
      </c>
      <c r="U148" s="308">
        <v>1</v>
      </c>
      <c r="V148" s="307">
        <f>IF(AND(U148=1),5,IF(AND(U148=2),20,IF(AND(U148=3),50,0)))</f>
        <v>5</v>
      </c>
      <c r="W148" s="308">
        <v>1</v>
      </c>
      <c r="X148" s="307">
        <f>IF(AND(W148=1),5,IF(AND(W148=2),20,IF(AND(W148=3),50,0)))</f>
        <v>5</v>
      </c>
    </row>
    <row r="149" spans="1:24" x14ac:dyDescent="0.15">
      <c r="A149" s="292">
        <v>146</v>
      </c>
      <c r="B149" s="304">
        <v>2</v>
      </c>
      <c r="C149" s="305" t="s">
        <v>0</v>
      </c>
      <c r="D149" s="320">
        <v>5</v>
      </c>
      <c r="E149" s="306">
        <f>IF(ISERROR(VLOOKUP(F149,[1]JC17!$A$8:$C$34,3)),"-",VLOOKUP(F149,[1]JC17!$A$8:$C$34,3))</f>
        <v>5</v>
      </c>
      <c r="F149" s="307">
        <f>H149+J149+L149+N149+P149+R149+T149+V149+X149</f>
        <v>540</v>
      </c>
      <c r="G149" s="308">
        <v>3</v>
      </c>
      <c r="H149" s="307">
        <f>IF(AND(G149=1),50,IF(AND(G149=2),200,IF(AND(G149=3),350,IF(AND(G149=4),550,IF(AND(G149=5),750,IF(AND(G149=6),950,IF(AND(G149=7),1250,IF(AND(G149=8),1550,IF(AND(G149=9),1850,0)))))))))</f>
        <v>350</v>
      </c>
      <c r="I149" s="308">
        <v>1</v>
      </c>
      <c r="J149" s="307">
        <f>IF(AND(I149=1),25,IF(AND(I149=2),125,IF(AND(I149=3),275,IF(AND(I149=4),450,IF(AND(I149=5),650,0)))))</f>
        <v>25</v>
      </c>
      <c r="K149" s="308">
        <v>1</v>
      </c>
      <c r="L149" s="307">
        <f>IF(AND(K149=1),25,IF(AND(K149=2),125,IF(AND(K149=3),275,IF(AND(K149=4),450,IF(AND(K149=5),650,0)))))</f>
        <v>25</v>
      </c>
      <c r="M149" s="309">
        <v>2</v>
      </c>
      <c r="N149" s="307">
        <f>IF(AND(M149=1),25,IF(AND(M149=2),75,IF(AND(M149=3),150,IF(AND(M149=4),225,IF(AND(M149=5),325,IF(AND(M149=6),450,0))))))</f>
        <v>75</v>
      </c>
      <c r="O149" s="309">
        <v>1</v>
      </c>
      <c r="P149" s="307">
        <f>IF(AND(O149=1),25,IF(AND(O149=2),75,IF(AND(O149=3),150,IF(AND(O149=4),225,IF(AND(O149=5),325,IF(AND(O149=6),450,0))))))</f>
        <v>25</v>
      </c>
      <c r="Q149" s="309">
        <v>1</v>
      </c>
      <c r="R149" s="307">
        <f>IF(AND(Q149=1),10,IF(AND(Q149=2),25,IF(AND(Q149=3),60,IF(AND(Q149=4),110,0))))</f>
        <v>10</v>
      </c>
      <c r="S149" s="308">
        <v>1</v>
      </c>
      <c r="T149" s="307">
        <f>IF(AND(S149=1),20,IF(AND(S149=2),50,IF(AND(S149=3),120,IF(AND(S149=4),220,0))))</f>
        <v>20</v>
      </c>
      <c r="U149" s="308">
        <v>1</v>
      </c>
      <c r="V149" s="307">
        <f>IF(AND(U149=1),5,IF(AND(U149=2),20,IF(AND(U149=3),50,0)))</f>
        <v>5</v>
      </c>
      <c r="W149" s="308">
        <v>1</v>
      </c>
      <c r="X149" s="307">
        <f>IF(AND(W149=1),5,IF(AND(W149=2),20,IF(AND(W149=3),50,0)))</f>
        <v>5</v>
      </c>
    </row>
    <row r="150" spans="1:24" x14ac:dyDescent="0.15">
      <c r="A150" s="292">
        <v>147</v>
      </c>
      <c r="B150" s="304">
        <v>3</v>
      </c>
      <c r="C150" s="297" t="s">
        <v>32</v>
      </c>
      <c r="D150" s="315">
        <v>5</v>
      </c>
      <c r="E150" s="306">
        <f>IF(ISERROR(VLOOKUP(F150,[1]JC17!$A$8:$C$34,3)),"-",VLOOKUP(F150,[1]JC17!$A$8:$C$34,3))</f>
        <v>5</v>
      </c>
      <c r="F150" s="307">
        <f>H150+J150+L150+N150+P150+R150+T150+V150+X150</f>
        <v>540</v>
      </c>
      <c r="G150" s="308">
        <v>3</v>
      </c>
      <c r="H150" s="307">
        <f>IF(AND(G150=1),50,IF(AND(G150=2),200,IF(AND(G150=3),350,IF(AND(G150=4),550,IF(AND(G150=5),750,IF(AND(G150=6),950,IF(AND(G150=7),1250,IF(AND(G150=8),1550,IF(AND(G150=9),1850,0)))))))))</f>
        <v>350</v>
      </c>
      <c r="I150" s="308">
        <v>1</v>
      </c>
      <c r="J150" s="307">
        <f>IF(AND(I150=1),25,IF(AND(I150=2),125,IF(AND(I150=3),275,IF(AND(I150=4),450,IF(AND(I150=5),650,0)))))</f>
        <v>25</v>
      </c>
      <c r="K150" s="308">
        <v>1</v>
      </c>
      <c r="L150" s="307">
        <f>IF(AND(K150=1),25,IF(AND(K150=2),125,IF(AND(K150=3),275,IF(AND(K150=4),450,IF(AND(K150=5),650,0)))))</f>
        <v>25</v>
      </c>
      <c r="M150" s="309">
        <v>2</v>
      </c>
      <c r="N150" s="307">
        <f>IF(AND(M150=1),25,IF(AND(M150=2),75,IF(AND(M150=3),150,IF(AND(M150=4),225,IF(AND(M150=5),325,IF(AND(M150=6),450,0))))))</f>
        <v>75</v>
      </c>
      <c r="O150" s="309">
        <v>1</v>
      </c>
      <c r="P150" s="307">
        <f>IF(AND(O150=1),25,IF(AND(O150=2),75,IF(AND(O150=3),150,IF(AND(O150=4),225,IF(AND(O150=5),325,IF(AND(O150=6),450,0))))))</f>
        <v>25</v>
      </c>
      <c r="Q150" s="309">
        <v>1</v>
      </c>
      <c r="R150" s="307">
        <f>IF(AND(Q150=1),10,IF(AND(Q150=2),25,IF(AND(Q150=3),60,IF(AND(Q150=4),110,0))))</f>
        <v>10</v>
      </c>
      <c r="S150" s="308">
        <v>1</v>
      </c>
      <c r="T150" s="307">
        <f>IF(AND(S150=1),20,IF(AND(S150=2),50,IF(AND(S150=3),120,IF(AND(S150=4),220,0))))</f>
        <v>20</v>
      </c>
      <c r="U150" s="308">
        <v>1</v>
      </c>
      <c r="V150" s="307">
        <f>IF(AND(U150=1),5,IF(AND(U150=2),20,IF(AND(U150=3),50,0)))</f>
        <v>5</v>
      </c>
      <c r="W150" s="308">
        <v>1</v>
      </c>
      <c r="X150" s="307">
        <f>IF(AND(W150=1),5,IF(AND(W150=2),20,IF(AND(W150=3),50,0)))</f>
        <v>5</v>
      </c>
    </row>
    <row r="151" spans="1:24" x14ac:dyDescent="0.15">
      <c r="A151" s="292">
        <v>148</v>
      </c>
      <c r="B151" s="304">
        <v>4</v>
      </c>
      <c r="C151" s="297" t="s">
        <v>34</v>
      </c>
      <c r="D151" s="315">
        <v>6</v>
      </c>
      <c r="E151" s="306">
        <f>IF(ISERROR(VLOOKUP(F151,[1]JC17!$A$8:$C$34,3)),"-",VLOOKUP(F151,[1]JC17!$A$8:$C$34,3))</f>
        <v>6</v>
      </c>
      <c r="F151" s="307">
        <f>H151+J151+L151+N151+P151+R151+T151+V151+X151</f>
        <v>740</v>
      </c>
      <c r="G151" s="308">
        <v>3</v>
      </c>
      <c r="H151" s="307">
        <f>IF(AND(G151=1),50,IF(AND(G151=2),200,IF(AND(G151=3),350,IF(AND(G151=4),550,IF(AND(G151=5),750,IF(AND(G151=6),950,IF(AND(G151=7),1250,IF(AND(G151=8),1550,IF(AND(G151=9),1850,0)))))))))</f>
        <v>350</v>
      </c>
      <c r="I151" s="308">
        <v>2</v>
      </c>
      <c r="J151" s="307">
        <f>IF(AND(I151=1),25,IF(AND(I151=2),125,IF(AND(I151=3),275,IF(AND(I151=4),450,IF(AND(I151=5),650,0)))))</f>
        <v>125</v>
      </c>
      <c r="K151" s="308">
        <v>2</v>
      </c>
      <c r="L151" s="307">
        <f>IF(AND(K151=1),25,IF(AND(K151=2),125,IF(AND(K151=3),275,IF(AND(K151=4),450,IF(AND(K151=5),650,0)))))</f>
        <v>125</v>
      </c>
      <c r="M151" s="309">
        <v>2</v>
      </c>
      <c r="N151" s="307">
        <f>IF(AND(M151=1),25,IF(AND(M151=2),75,IF(AND(M151=3),150,IF(AND(M151=4),225,IF(AND(M151=5),325,IF(AND(M151=6),450,0))))))</f>
        <v>75</v>
      </c>
      <c r="O151" s="309">
        <v>1</v>
      </c>
      <c r="P151" s="307">
        <f>IF(AND(O151=1),25,IF(AND(O151=2),75,IF(AND(O151=3),150,IF(AND(O151=4),225,IF(AND(O151=5),325,IF(AND(O151=6),450,0))))))</f>
        <v>25</v>
      </c>
      <c r="Q151" s="309">
        <v>1</v>
      </c>
      <c r="R151" s="307">
        <f>IF(AND(Q151=1),10,IF(AND(Q151=2),25,IF(AND(Q151=3),60,IF(AND(Q151=4),110,0))))</f>
        <v>10</v>
      </c>
      <c r="S151" s="308">
        <v>1</v>
      </c>
      <c r="T151" s="307">
        <f>IF(AND(S151=1),20,IF(AND(S151=2),50,IF(AND(S151=3),120,IF(AND(S151=4),220,0))))</f>
        <v>20</v>
      </c>
      <c r="U151" s="308">
        <v>1</v>
      </c>
      <c r="V151" s="307">
        <f>IF(AND(U151=1),5,IF(AND(U151=2),20,IF(AND(U151=3),50,0)))</f>
        <v>5</v>
      </c>
      <c r="W151" s="308">
        <v>1</v>
      </c>
      <c r="X151" s="307">
        <f>IF(AND(W151=1),5,IF(AND(W151=2),20,IF(AND(W151=3),50,0)))</f>
        <v>5</v>
      </c>
    </row>
    <row r="152" spans="1:24" x14ac:dyDescent="0.15">
      <c r="A152" s="292">
        <v>149</v>
      </c>
      <c r="B152" s="304">
        <v>5</v>
      </c>
      <c r="C152" s="297" t="s">
        <v>36</v>
      </c>
      <c r="D152" s="315">
        <v>6</v>
      </c>
      <c r="E152" s="306">
        <f>IF(ISERROR(VLOOKUP(F152,[1]JC17!$A$8:$C$34,3)),"-",VLOOKUP(F152,[1]JC17!$A$8:$C$34,3))</f>
        <v>6</v>
      </c>
      <c r="F152" s="307">
        <f>H152+J152+L152+N152+P152+R152+T152+V152+X152</f>
        <v>740</v>
      </c>
      <c r="G152" s="308">
        <v>3</v>
      </c>
      <c r="H152" s="307">
        <f>IF(AND(G152=1),50,IF(AND(G152=2),200,IF(AND(G152=3),350,IF(AND(G152=4),550,IF(AND(G152=5),750,IF(AND(G152=6),950,IF(AND(G152=7),1250,IF(AND(G152=8),1550,IF(AND(G152=9),1850,0)))))))))</f>
        <v>350</v>
      </c>
      <c r="I152" s="308">
        <v>2</v>
      </c>
      <c r="J152" s="307">
        <f>IF(AND(I152=1),25,IF(AND(I152=2),125,IF(AND(I152=3),275,IF(AND(I152=4),450,IF(AND(I152=5),650,0)))))</f>
        <v>125</v>
      </c>
      <c r="K152" s="308">
        <v>2</v>
      </c>
      <c r="L152" s="307">
        <f>IF(AND(K152=1),25,IF(AND(K152=2),125,IF(AND(K152=3),275,IF(AND(K152=4),450,IF(AND(K152=5),650,0)))))</f>
        <v>125</v>
      </c>
      <c r="M152" s="309">
        <v>2</v>
      </c>
      <c r="N152" s="307">
        <f>IF(AND(M152=1),25,IF(AND(M152=2),75,IF(AND(M152=3),150,IF(AND(M152=4),225,IF(AND(M152=5),325,IF(AND(M152=6),450,0))))))</f>
        <v>75</v>
      </c>
      <c r="O152" s="309">
        <v>1</v>
      </c>
      <c r="P152" s="307">
        <f>IF(AND(O152=1),25,IF(AND(O152=2),75,IF(AND(O152=3),150,IF(AND(O152=4),225,IF(AND(O152=5),325,IF(AND(O152=6),450,0))))))</f>
        <v>25</v>
      </c>
      <c r="Q152" s="309">
        <v>1</v>
      </c>
      <c r="R152" s="307">
        <f>IF(AND(Q152=1),10,IF(AND(Q152=2),25,IF(AND(Q152=3),60,IF(AND(Q152=4),110,0))))</f>
        <v>10</v>
      </c>
      <c r="S152" s="308">
        <v>1</v>
      </c>
      <c r="T152" s="307">
        <f>IF(AND(S152=1),20,IF(AND(S152=2),50,IF(AND(S152=3),120,IF(AND(S152=4),220,0))))</f>
        <v>20</v>
      </c>
      <c r="U152" s="308">
        <v>1</v>
      </c>
      <c r="V152" s="307">
        <f>IF(AND(U152=1),5,IF(AND(U152=2),20,IF(AND(U152=3),50,0)))</f>
        <v>5</v>
      </c>
      <c r="W152" s="308">
        <v>1</v>
      </c>
      <c r="X152" s="307">
        <f>IF(AND(W152=1),5,IF(AND(W152=2),20,IF(AND(W152=3),50,0)))</f>
        <v>5</v>
      </c>
    </row>
    <row r="153" spans="1:24" x14ac:dyDescent="0.15">
      <c r="A153" s="292">
        <v>150</v>
      </c>
      <c r="B153" s="316">
        <v>6</v>
      </c>
      <c r="C153" s="317" t="s">
        <v>33</v>
      </c>
      <c r="D153" s="316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</row>
    <row r="154" spans="1:24" x14ac:dyDescent="0.15">
      <c r="A154" s="292">
        <v>151</v>
      </c>
      <c r="B154" s="311"/>
      <c r="C154" s="318" t="s">
        <v>403</v>
      </c>
      <c r="D154" s="355">
        <v>11</v>
      </c>
      <c r="E154" s="306">
        <f>IF(ISERROR(VLOOKUP(F154,[1]JC17!$A$8:$C$34,3)),"-",VLOOKUP(F154,[1]JC17!$A$8:$C$34,3))</f>
        <v>11</v>
      </c>
      <c r="F154" s="307">
        <f t="shared" ref="F154:F159" si="50">H154+J154+L154+N154+P154+R154+T154+V154+X154</f>
        <v>1955</v>
      </c>
      <c r="G154" s="308">
        <v>4</v>
      </c>
      <c r="H154" s="307">
        <f t="shared" ref="H154:H159" si="51">IF(AND(G154=1),50,IF(AND(G154=2),200,IF(AND(G154=3),350,IF(AND(G154=4),550,IF(AND(G154=5),750,IF(AND(G154=6),950,IF(AND(G154=7),1250,IF(AND(G154=8),1550,IF(AND(G154=9),1850,0)))))))))</f>
        <v>550</v>
      </c>
      <c r="I154" s="308">
        <v>4</v>
      </c>
      <c r="J154" s="307">
        <f t="shared" ref="J154:J159" si="52">IF(AND(I154=1),25,IF(AND(I154=2),125,IF(AND(I154=3),275,IF(AND(I154=4),450,IF(AND(I154=5),650,0)))))</f>
        <v>450</v>
      </c>
      <c r="K154" s="308">
        <v>4</v>
      </c>
      <c r="L154" s="307">
        <f t="shared" ref="L154:L159" si="53">IF(AND(K154=1),25,IF(AND(K154=2),125,IF(AND(K154=3),275,IF(AND(K154=4),450,IF(AND(K154=5),650,0)))))</f>
        <v>450</v>
      </c>
      <c r="M154" s="309">
        <v>3</v>
      </c>
      <c r="N154" s="307">
        <f t="shared" ref="N154:N159" si="54">IF(AND(M154=1),25,IF(AND(M154=2),75,IF(AND(M154=3),150,IF(AND(M154=4),225,IF(AND(M154=5),325,IF(AND(M154=6),450,0))))))</f>
        <v>150</v>
      </c>
      <c r="O154" s="309">
        <v>3</v>
      </c>
      <c r="P154" s="307">
        <f t="shared" ref="P154:P159" si="55">IF(AND(O154=1),25,IF(AND(O154=2),75,IF(AND(O154=3),150,IF(AND(O154=4),225,IF(AND(O154=5),325,IF(AND(O154=6),450,0))))))</f>
        <v>150</v>
      </c>
      <c r="Q154" s="309">
        <v>3</v>
      </c>
      <c r="R154" s="307">
        <f t="shared" ref="R154:R159" si="56">IF(AND(Q154=1),10,IF(AND(Q154=2),25,IF(AND(Q154=3),60,IF(AND(Q154=4),110,0))))</f>
        <v>60</v>
      </c>
      <c r="S154" s="308">
        <v>3</v>
      </c>
      <c r="T154" s="307">
        <f t="shared" ref="T154:T159" si="57">IF(AND(S154=1),20,IF(AND(S154=2),50,IF(AND(S154=3),120,IF(AND(S154=4),220,0))))</f>
        <v>120</v>
      </c>
      <c r="U154" s="308">
        <v>2</v>
      </c>
      <c r="V154" s="307">
        <f t="shared" ref="V154:V159" si="58">IF(AND(U154=1),5,IF(AND(U154=2),20,IF(AND(U154=3),50,0)))</f>
        <v>20</v>
      </c>
      <c r="W154" s="308">
        <v>1</v>
      </c>
      <c r="X154" s="307">
        <f t="shared" ref="X154:X159" si="59">IF(AND(W154=1),5,IF(AND(W154=2),20,IF(AND(W154=3),50,0)))</f>
        <v>5</v>
      </c>
    </row>
    <row r="155" spans="1:24" x14ac:dyDescent="0.15">
      <c r="A155" s="292">
        <v>152</v>
      </c>
      <c r="B155" s="311"/>
      <c r="C155" s="318" t="s">
        <v>404</v>
      </c>
      <c r="D155" s="355">
        <v>9</v>
      </c>
      <c r="E155" s="306">
        <f>IF(ISERROR(VLOOKUP(F155,[1]JC17!$A$8:$C$34,3)),"-",VLOOKUP(F155,[1]JC17!$A$8:$C$34,3))</f>
        <v>9</v>
      </c>
      <c r="F155" s="307">
        <f t="shared" si="50"/>
        <v>1365</v>
      </c>
      <c r="G155" s="308">
        <v>4</v>
      </c>
      <c r="H155" s="307">
        <f t="shared" si="51"/>
        <v>550</v>
      </c>
      <c r="I155" s="308">
        <v>3</v>
      </c>
      <c r="J155" s="307">
        <f t="shared" si="52"/>
        <v>275</v>
      </c>
      <c r="K155" s="308">
        <v>3</v>
      </c>
      <c r="L155" s="307">
        <f t="shared" si="53"/>
        <v>275</v>
      </c>
      <c r="M155" s="309">
        <v>3</v>
      </c>
      <c r="N155" s="307">
        <f t="shared" si="54"/>
        <v>150</v>
      </c>
      <c r="O155" s="309">
        <v>2</v>
      </c>
      <c r="P155" s="307">
        <f t="shared" si="55"/>
        <v>75</v>
      </c>
      <c r="Q155" s="309">
        <v>1</v>
      </c>
      <c r="R155" s="307">
        <f t="shared" si="56"/>
        <v>10</v>
      </c>
      <c r="S155" s="308">
        <v>1</v>
      </c>
      <c r="T155" s="307">
        <f t="shared" si="57"/>
        <v>20</v>
      </c>
      <c r="U155" s="308">
        <v>1</v>
      </c>
      <c r="V155" s="307">
        <f t="shared" si="58"/>
        <v>5</v>
      </c>
      <c r="W155" s="308">
        <v>1</v>
      </c>
      <c r="X155" s="307">
        <f t="shared" si="59"/>
        <v>5</v>
      </c>
    </row>
    <row r="156" spans="1:24" x14ac:dyDescent="0.15">
      <c r="A156" s="292">
        <v>153</v>
      </c>
      <c r="B156" s="311"/>
      <c r="C156" s="318" t="s">
        <v>405</v>
      </c>
      <c r="D156" s="355">
        <v>8</v>
      </c>
      <c r="E156" s="306">
        <f>IF(ISERROR(VLOOKUP(F156,[1]JC17!$A$8:$C$34,3)),"-",VLOOKUP(F156,[1]JC17!$A$8:$C$34,3))</f>
        <v>8</v>
      </c>
      <c r="F156" s="307">
        <f t="shared" si="50"/>
        <v>1165</v>
      </c>
      <c r="G156" s="308">
        <v>3</v>
      </c>
      <c r="H156" s="307">
        <f t="shared" si="51"/>
        <v>350</v>
      </c>
      <c r="I156" s="308">
        <v>3</v>
      </c>
      <c r="J156" s="307">
        <f t="shared" si="52"/>
        <v>275</v>
      </c>
      <c r="K156" s="308">
        <v>3</v>
      </c>
      <c r="L156" s="307">
        <f t="shared" si="53"/>
        <v>275</v>
      </c>
      <c r="M156" s="309">
        <v>3</v>
      </c>
      <c r="N156" s="307">
        <f t="shared" si="54"/>
        <v>150</v>
      </c>
      <c r="O156" s="309">
        <v>2</v>
      </c>
      <c r="P156" s="307">
        <f t="shared" si="55"/>
        <v>75</v>
      </c>
      <c r="Q156" s="309">
        <v>1</v>
      </c>
      <c r="R156" s="307">
        <f t="shared" si="56"/>
        <v>10</v>
      </c>
      <c r="S156" s="308">
        <v>1</v>
      </c>
      <c r="T156" s="307">
        <f t="shared" si="57"/>
        <v>20</v>
      </c>
      <c r="U156" s="308">
        <v>1</v>
      </c>
      <c r="V156" s="307">
        <f t="shared" si="58"/>
        <v>5</v>
      </c>
      <c r="W156" s="308">
        <v>1</v>
      </c>
      <c r="X156" s="307">
        <f t="shared" si="59"/>
        <v>5</v>
      </c>
    </row>
    <row r="157" spans="1:24" x14ac:dyDescent="0.15">
      <c r="A157" s="292">
        <v>154</v>
      </c>
      <c r="B157" s="311"/>
      <c r="C157" s="318" t="s">
        <v>406</v>
      </c>
      <c r="D157" s="355">
        <v>8</v>
      </c>
      <c r="E157" s="306">
        <f>IF(ISERROR(VLOOKUP(F157,[1]JC17!$A$8:$C$34,3)),"-",VLOOKUP(F157,[1]JC17!$A$8:$C$34,3))</f>
        <v>8</v>
      </c>
      <c r="F157" s="307">
        <f t="shared" si="50"/>
        <v>1165</v>
      </c>
      <c r="G157" s="308">
        <v>3</v>
      </c>
      <c r="H157" s="307">
        <f t="shared" si="51"/>
        <v>350</v>
      </c>
      <c r="I157" s="308">
        <v>3</v>
      </c>
      <c r="J157" s="307">
        <f t="shared" si="52"/>
        <v>275</v>
      </c>
      <c r="K157" s="308">
        <v>3</v>
      </c>
      <c r="L157" s="307">
        <f t="shared" si="53"/>
        <v>275</v>
      </c>
      <c r="M157" s="309">
        <v>3</v>
      </c>
      <c r="N157" s="307">
        <f t="shared" si="54"/>
        <v>150</v>
      </c>
      <c r="O157" s="309">
        <v>2</v>
      </c>
      <c r="P157" s="307">
        <f t="shared" si="55"/>
        <v>75</v>
      </c>
      <c r="Q157" s="309">
        <v>1</v>
      </c>
      <c r="R157" s="307">
        <f t="shared" si="56"/>
        <v>10</v>
      </c>
      <c r="S157" s="308">
        <v>1</v>
      </c>
      <c r="T157" s="307">
        <f t="shared" si="57"/>
        <v>20</v>
      </c>
      <c r="U157" s="308">
        <v>1</v>
      </c>
      <c r="V157" s="307">
        <f t="shared" si="58"/>
        <v>5</v>
      </c>
      <c r="W157" s="308">
        <v>1</v>
      </c>
      <c r="X157" s="307">
        <f t="shared" si="59"/>
        <v>5</v>
      </c>
    </row>
    <row r="158" spans="1:24" x14ac:dyDescent="0.15">
      <c r="A158" s="292">
        <v>155</v>
      </c>
      <c r="B158" s="311"/>
      <c r="C158" s="318" t="s">
        <v>407</v>
      </c>
      <c r="D158" s="355">
        <v>7</v>
      </c>
      <c r="E158" s="306">
        <f>IF(ISERROR(VLOOKUP(F158,[1]JC17!$A$8:$C$34,3)),"-",VLOOKUP(F158,[1]JC17!$A$8:$C$34,3))</f>
        <v>7</v>
      </c>
      <c r="F158" s="307">
        <f t="shared" si="50"/>
        <v>880</v>
      </c>
      <c r="G158" s="308">
        <v>3</v>
      </c>
      <c r="H158" s="307">
        <f t="shared" si="51"/>
        <v>350</v>
      </c>
      <c r="I158" s="308">
        <v>2</v>
      </c>
      <c r="J158" s="307">
        <f t="shared" si="52"/>
        <v>125</v>
      </c>
      <c r="K158" s="308">
        <v>2</v>
      </c>
      <c r="L158" s="307">
        <f t="shared" si="53"/>
        <v>125</v>
      </c>
      <c r="M158" s="309">
        <v>3</v>
      </c>
      <c r="N158" s="307">
        <f t="shared" si="54"/>
        <v>150</v>
      </c>
      <c r="O158" s="309">
        <v>2</v>
      </c>
      <c r="P158" s="307">
        <f t="shared" si="55"/>
        <v>75</v>
      </c>
      <c r="Q158" s="309">
        <v>2</v>
      </c>
      <c r="R158" s="307">
        <f t="shared" si="56"/>
        <v>25</v>
      </c>
      <c r="S158" s="308">
        <v>1</v>
      </c>
      <c r="T158" s="307">
        <f t="shared" si="57"/>
        <v>20</v>
      </c>
      <c r="U158" s="308">
        <v>1</v>
      </c>
      <c r="V158" s="307">
        <f t="shared" si="58"/>
        <v>5</v>
      </c>
      <c r="W158" s="308">
        <v>1</v>
      </c>
      <c r="X158" s="307">
        <f t="shared" si="59"/>
        <v>5</v>
      </c>
    </row>
    <row r="159" spans="1:24" x14ac:dyDescent="0.15">
      <c r="A159" s="292">
        <v>156</v>
      </c>
      <c r="B159" s="311"/>
      <c r="C159" s="318" t="s">
        <v>408</v>
      </c>
      <c r="D159" s="355">
        <v>6</v>
      </c>
      <c r="E159" s="306">
        <f>IF(ISERROR(VLOOKUP(F159,[1]JC17!$A$8:$C$34,3)),"-",VLOOKUP(F159,[1]JC17!$A$8:$C$34,3))</f>
        <v>6</v>
      </c>
      <c r="F159" s="307">
        <f t="shared" si="50"/>
        <v>740</v>
      </c>
      <c r="G159" s="308">
        <v>3</v>
      </c>
      <c r="H159" s="307">
        <f t="shared" si="51"/>
        <v>350</v>
      </c>
      <c r="I159" s="308">
        <v>2</v>
      </c>
      <c r="J159" s="307">
        <f t="shared" si="52"/>
        <v>125</v>
      </c>
      <c r="K159" s="308">
        <v>2</v>
      </c>
      <c r="L159" s="307">
        <f t="shared" si="53"/>
        <v>125</v>
      </c>
      <c r="M159" s="309">
        <v>2</v>
      </c>
      <c r="N159" s="307">
        <f t="shared" si="54"/>
        <v>75</v>
      </c>
      <c r="O159" s="309">
        <v>1</v>
      </c>
      <c r="P159" s="307">
        <f t="shared" si="55"/>
        <v>25</v>
      </c>
      <c r="Q159" s="309">
        <v>1</v>
      </c>
      <c r="R159" s="307">
        <f t="shared" si="56"/>
        <v>10</v>
      </c>
      <c r="S159" s="308">
        <v>1</v>
      </c>
      <c r="T159" s="307">
        <f t="shared" si="57"/>
        <v>20</v>
      </c>
      <c r="U159" s="308">
        <v>1</v>
      </c>
      <c r="V159" s="307">
        <f t="shared" si="58"/>
        <v>5</v>
      </c>
      <c r="W159" s="308">
        <v>1</v>
      </c>
      <c r="X159" s="307">
        <f t="shared" si="59"/>
        <v>5</v>
      </c>
    </row>
    <row r="160" spans="1:24" x14ac:dyDescent="0.15">
      <c r="A160" s="292">
        <v>157</v>
      </c>
      <c r="B160" s="295"/>
      <c r="C160" s="296" t="s">
        <v>1417</v>
      </c>
      <c r="D160" s="355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</row>
    <row r="161" spans="1:24" x14ac:dyDescent="0.15">
      <c r="A161" s="292">
        <v>158</v>
      </c>
      <c r="B161" s="300"/>
      <c r="C161" s="301" t="s">
        <v>859</v>
      </c>
      <c r="D161" s="355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</row>
    <row r="162" spans="1:24" x14ac:dyDescent="0.15">
      <c r="A162" s="292">
        <v>159</v>
      </c>
      <c r="B162" s="304">
        <v>1</v>
      </c>
      <c r="C162" s="305" t="s">
        <v>2</v>
      </c>
      <c r="D162" s="320">
        <v>6</v>
      </c>
      <c r="E162" s="306">
        <f>IF(ISERROR(VLOOKUP(F162,[1]JC17!$A$8:$C$34,3)),"-",VLOOKUP(F162,[1]JC17!$A$8:$C$34,3))</f>
        <v>6</v>
      </c>
      <c r="F162" s="307">
        <f>H162+J162+L162+N162+P162+R162+T162+V162+X162</f>
        <v>740</v>
      </c>
      <c r="G162" s="308">
        <v>3</v>
      </c>
      <c r="H162" s="307">
        <f>IF(AND(G162=1),50,IF(AND(G162=2),200,IF(AND(G162=3),350,IF(AND(G162=4),550,IF(AND(G162=5),750,IF(AND(G162=6),950,IF(AND(G162=7),1250,IF(AND(G162=8),1550,IF(AND(G162=9),1850,0)))))))))</f>
        <v>350</v>
      </c>
      <c r="I162" s="308">
        <v>2</v>
      </c>
      <c r="J162" s="307">
        <f>IF(AND(I162=1),25,IF(AND(I162=2),125,IF(AND(I162=3),275,IF(AND(I162=4),450,IF(AND(I162=5),650,0)))))</f>
        <v>125</v>
      </c>
      <c r="K162" s="308">
        <v>2</v>
      </c>
      <c r="L162" s="307">
        <f>IF(AND(K162=1),25,IF(AND(K162=2),125,IF(AND(K162=3),275,IF(AND(K162=4),450,IF(AND(K162=5),650,0)))))</f>
        <v>125</v>
      </c>
      <c r="M162" s="309">
        <v>2</v>
      </c>
      <c r="N162" s="307">
        <f>IF(AND(M162=1),25,IF(AND(M162=2),75,IF(AND(M162=3),150,IF(AND(M162=4),225,IF(AND(M162=5),325,IF(AND(M162=6),450,0))))))</f>
        <v>75</v>
      </c>
      <c r="O162" s="309">
        <v>1</v>
      </c>
      <c r="P162" s="307">
        <f>IF(AND(O162=1),25,IF(AND(O162=2),75,IF(AND(O162=3),150,IF(AND(O162=4),225,IF(AND(O162=5),325,IF(AND(O162=6),450,0))))))</f>
        <v>25</v>
      </c>
      <c r="Q162" s="309">
        <v>1</v>
      </c>
      <c r="R162" s="307">
        <f>IF(AND(Q162=1),10,IF(AND(Q162=2),25,IF(AND(Q162=3),60,IF(AND(Q162=4),110,0))))</f>
        <v>10</v>
      </c>
      <c r="S162" s="308">
        <v>1</v>
      </c>
      <c r="T162" s="307">
        <f>IF(AND(S162=1),20,IF(AND(S162=2),50,IF(AND(S162=3),120,IF(AND(S162=4),220,0))))</f>
        <v>20</v>
      </c>
      <c r="U162" s="308">
        <v>1</v>
      </c>
      <c r="V162" s="307">
        <f>IF(AND(U162=1),5,IF(AND(U162=2),20,IF(AND(U162=3),50,0)))</f>
        <v>5</v>
      </c>
      <c r="W162" s="308">
        <v>1</v>
      </c>
      <c r="X162" s="307">
        <f>IF(AND(W162=1),5,IF(AND(W162=2),20,IF(AND(W162=3),50,0)))</f>
        <v>5</v>
      </c>
    </row>
    <row r="163" spans="1:24" x14ac:dyDescent="0.15">
      <c r="A163" s="292">
        <v>160</v>
      </c>
      <c r="B163" s="304">
        <v>2</v>
      </c>
      <c r="C163" s="305" t="s">
        <v>0</v>
      </c>
      <c r="D163" s="320">
        <v>5</v>
      </c>
      <c r="E163" s="306">
        <f>IF(ISERROR(VLOOKUP(F163,[1]JC17!$A$8:$C$34,3)),"-",VLOOKUP(F163,[1]JC17!$A$8:$C$34,3))</f>
        <v>5</v>
      </c>
      <c r="F163" s="307">
        <f>H163+J163+L163+N163+P163+R163+T163+V163+X163</f>
        <v>540</v>
      </c>
      <c r="G163" s="308">
        <v>3</v>
      </c>
      <c r="H163" s="307">
        <f>IF(AND(G163=1),50,IF(AND(G163=2),200,IF(AND(G163=3),350,IF(AND(G163=4),550,IF(AND(G163=5),750,IF(AND(G163=6),950,IF(AND(G163=7),1250,IF(AND(G163=8),1550,IF(AND(G163=9),1850,0)))))))))</f>
        <v>350</v>
      </c>
      <c r="I163" s="308">
        <v>1</v>
      </c>
      <c r="J163" s="307">
        <f>IF(AND(I163=1),25,IF(AND(I163=2),125,IF(AND(I163=3),275,IF(AND(I163=4),450,IF(AND(I163=5),650,0)))))</f>
        <v>25</v>
      </c>
      <c r="K163" s="308">
        <v>1</v>
      </c>
      <c r="L163" s="307">
        <f>IF(AND(K163=1),25,IF(AND(K163=2),125,IF(AND(K163=3),275,IF(AND(K163=4),450,IF(AND(K163=5),650,0)))))</f>
        <v>25</v>
      </c>
      <c r="M163" s="309">
        <v>2</v>
      </c>
      <c r="N163" s="307">
        <f>IF(AND(M163=1),25,IF(AND(M163=2),75,IF(AND(M163=3),150,IF(AND(M163=4),225,IF(AND(M163=5),325,IF(AND(M163=6),450,0))))))</f>
        <v>75</v>
      </c>
      <c r="O163" s="309">
        <v>1</v>
      </c>
      <c r="P163" s="307">
        <f>IF(AND(O163=1),25,IF(AND(O163=2),75,IF(AND(O163=3),150,IF(AND(O163=4),225,IF(AND(O163=5),325,IF(AND(O163=6),450,0))))))</f>
        <v>25</v>
      </c>
      <c r="Q163" s="309">
        <v>1</v>
      </c>
      <c r="R163" s="307">
        <f>IF(AND(Q163=1),10,IF(AND(Q163=2),25,IF(AND(Q163=3),60,IF(AND(Q163=4),110,0))))</f>
        <v>10</v>
      </c>
      <c r="S163" s="308">
        <v>1</v>
      </c>
      <c r="T163" s="307">
        <f>IF(AND(S163=1),20,IF(AND(S163=2),50,IF(AND(S163=3),120,IF(AND(S163=4),220,0))))</f>
        <v>20</v>
      </c>
      <c r="U163" s="308">
        <v>1</v>
      </c>
      <c r="V163" s="307">
        <f>IF(AND(U163=1),5,IF(AND(U163=2),20,IF(AND(U163=3),50,0)))</f>
        <v>5</v>
      </c>
      <c r="W163" s="308">
        <v>1</v>
      </c>
      <c r="X163" s="307">
        <f>IF(AND(W163=1),5,IF(AND(W163=2),20,IF(AND(W163=3),50,0)))</f>
        <v>5</v>
      </c>
    </row>
    <row r="164" spans="1:24" x14ac:dyDescent="0.15">
      <c r="A164" s="292">
        <v>161</v>
      </c>
      <c r="B164" s="304">
        <v>3</v>
      </c>
      <c r="C164" s="305" t="s">
        <v>128</v>
      </c>
      <c r="D164" s="320">
        <v>7</v>
      </c>
      <c r="E164" s="306">
        <f>IF(ISERROR(VLOOKUP(F164,[1]JC17!$A$8:$C$34,3)),"-",VLOOKUP(F164,[1]JC17!$A$8:$C$34,3))</f>
        <v>7</v>
      </c>
      <c r="F164" s="307">
        <f>H164+J164+L164+N164+P164+R164+T164+V164+X164</f>
        <v>880</v>
      </c>
      <c r="G164" s="308">
        <v>3</v>
      </c>
      <c r="H164" s="307">
        <f>IF(AND(G164=1),50,IF(AND(G164=2),200,IF(AND(G164=3),350,IF(AND(G164=4),550,IF(AND(G164=5),750,IF(AND(G164=6),950,IF(AND(G164=7),1250,IF(AND(G164=8),1550,IF(AND(G164=9),1850,0)))))))))</f>
        <v>350</v>
      </c>
      <c r="I164" s="308">
        <v>2</v>
      </c>
      <c r="J164" s="307">
        <f>IF(AND(I164=1),25,IF(AND(I164=2),125,IF(AND(I164=3),275,IF(AND(I164=4),450,IF(AND(I164=5),650,0)))))</f>
        <v>125</v>
      </c>
      <c r="K164" s="308">
        <v>2</v>
      </c>
      <c r="L164" s="307">
        <f>IF(AND(K164=1),25,IF(AND(K164=2),125,IF(AND(K164=3),275,IF(AND(K164=4),450,IF(AND(K164=5),650,0)))))</f>
        <v>125</v>
      </c>
      <c r="M164" s="309">
        <v>3</v>
      </c>
      <c r="N164" s="307">
        <f>IF(AND(M164=1),25,IF(AND(M164=2),75,IF(AND(M164=3),150,IF(AND(M164=4),225,IF(AND(M164=5),325,IF(AND(M164=6),450,0))))))</f>
        <v>150</v>
      </c>
      <c r="O164" s="309">
        <v>2</v>
      </c>
      <c r="P164" s="307">
        <f>IF(AND(O164=1),25,IF(AND(O164=2),75,IF(AND(O164=3),150,IF(AND(O164=4),225,IF(AND(O164=5),325,IF(AND(O164=6),450,0))))))</f>
        <v>75</v>
      </c>
      <c r="Q164" s="309">
        <v>2</v>
      </c>
      <c r="R164" s="307">
        <f>IF(AND(Q164=1),10,IF(AND(Q164=2),25,IF(AND(Q164=3),60,IF(AND(Q164=4),110,0))))</f>
        <v>25</v>
      </c>
      <c r="S164" s="308">
        <v>1</v>
      </c>
      <c r="T164" s="307">
        <f>IF(AND(S164=1),20,IF(AND(S164=2),50,IF(AND(S164=3),120,IF(AND(S164=4),220,0))))</f>
        <v>20</v>
      </c>
      <c r="U164" s="308">
        <v>1</v>
      </c>
      <c r="V164" s="307">
        <f>IF(AND(U164=1),5,IF(AND(U164=2),20,IF(AND(U164=3),50,0)))</f>
        <v>5</v>
      </c>
      <c r="W164" s="308">
        <v>1</v>
      </c>
      <c r="X164" s="307">
        <f>IF(AND(W164=1),5,IF(AND(W164=2),20,IF(AND(W164=3),50,0)))</f>
        <v>5</v>
      </c>
    </row>
    <row r="165" spans="1:24" x14ac:dyDescent="0.15">
      <c r="A165" s="292">
        <v>162</v>
      </c>
      <c r="B165" s="304">
        <v>4</v>
      </c>
      <c r="C165" s="297" t="s">
        <v>129</v>
      </c>
      <c r="D165" s="315">
        <v>7</v>
      </c>
      <c r="E165" s="306">
        <f>IF(ISERROR(VLOOKUP(F165,[1]JC17!$A$8:$C$34,3)),"-",VLOOKUP(F165,[1]JC17!$A$8:$C$34,3))</f>
        <v>7</v>
      </c>
      <c r="F165" s="307">
        <f>H165+J165+L165+N165+P165+R165+T165+V165+X165</f>
        <v>880</v>
      </c>
      <c r="G165" s="308">
        <v>3</v>
      </c>
      <c r="H165" s="307">
        <f>IF(AND(G165=1),50,IF(AND(G165=2),200,IF(AND(G165=3),350,IF(AND(G165=4),550,IF(AND(G165=5),750,IF(AND(G165=6),950,IF(AND(G165=7),1250,IF(AND(G165=8),1550,IF(AND(G165=9),1850,0)))))))))</f>
        <v>350</v>
      </c>
      <c r="I165" s="308">
        <v>2</v>
      </c>
      <c r="J165" s="307">
        <f>IF(AND(I165=1),25,IF(AND(I165=2),125,IF(AND(I165=3),275,IF(AND(I165=4),450,IF(AND(I165=5),650,0)))))</f>
        <v>125</v>
      </c>
      <c r="K165" s="308">
        <v>2</v>
      </c>
      <c r="L165" s="307">
        <f>IF(AND(K165=1),25,IF(AND(K165=2),125,IF(AND(K165=3),275,IF(AND(K165=4),450,IF(AND(K165=5),650,0)))))</f>
        <v>125</v>
      </c>
      <c r="M165" s="309">
        <v>3</v>
      </c>
      <c r="N165" s="307">
        <f>IF(AND(M165=1),25,IF(AND(M165=2),75,IF(AND(M165=3),150,IF(AND(M165=4),225,IF(AND(M165=5),325,IF(AND(M165=6),450,0))))))</f>
        <v>150</v>
      </c>
      <c r="O165" s="309">
        <v>2</v>
      </c>
      <c r="P165" s="307">
        <f>IF(AND(O165=1),25,IF(AND(O165=2),75,IF(AND(O165=3),150,IF(AND(O165=4),225,IF(AND(O165=5),325,IF(AND(O165=6),450,0))))))</f>
        <v>75</v>
      </c>
      <c r="Q165" s="309">
        <v>2</v>
      </c>
      <c r="R165" s="307">
        <f>IF(AND(Q165=1),10,IF(AND(Q165=2),25,IF(AND(Q165=3),60,IF(AND(Q165=4),110,0))))</f>
        <v>25</v>
      </c>
      <c r="S165" s="308">
        <v>1</v>
      </c>
      <c r="T165" s="307">
        <f>IF(AND(S165=1),20,IF(AND(S165=2),50,IF(AND(S165=3),120,IF(AND(S165=4),220,0))))</f>
        <v>20</v>
      </c>
      <c r="U165" s="308">
        <v>1</v>
      </c>
      <c r="V165" s="307">
        <f>IF(AND(U165=1),5,IF(AND(U165=2),20,IF(AND(U165=3),50,0)))</f>
        <v>5</v>
      </c>
      <c r="W165" s="308">
        <v>1</v>
      </c>
      <c r="X165" s="307">
        <f>IF(AND(W165=1),5,IF(AND(W165=2),20,IF(AND(W165=3),50,0)))</f>
        <v>5</v>
      </c>
    </row>
    <row r="166" spans="1:24" x14ac:dyDescent="0.15">
      <c r="A166" s="292">
        <v>163</v>
      </c>
      <c r="B166" s="304">
        <v>5</v>
      </c>
      <c r="C166" s="297" t="s">
        <v>35</v>
      </c>
      <c r="D166" s="315">
        <v>6</v>
      </c>
      <c r="E166" s="306">
        <f>IF(ISERROR(VLOOKUP(F166,[1]JC17!$A$8:$C$34,3)),"-",VLOOKUP(F166,[1]JC17!$A$8:$C$34,3))</f>
        <v>6</v>
      </c>
      <c r="F166" s="307">
        <f>H166+J166+L166+N166+P166+R166+T166+V166+X166</f>
        <v>740</v>
      </c>
      <c r="G166" s="308">
        <v>3</v>
      </c>
      <c r="H166" s="307">
        <f>IF(AND(G166=1),50,IF(AND(G166=2),200,IF(AND(G166=3),350,IF(AND(G166=4),550,IF(AND(G166=5),750,IF(AND(G166=6),950,IF(AND(G166=7),1250,IF(AND(G166=8),1550,IF(AND(G166=9),1850,0)))))))))</f>
        <v>350</v>
      </c>
      <c r="I166" s="308">
        <v>2</v>
      </c>
      <c r="J166" s="307">
        <f>IF(AND(I166=1),25,IF(AND(I166=2),125,IF(AND(I166=3),275,IF(AND(I166=4),450,IF(AND(I166=5),650,0)))))</f>
        <v>125</v>
      </c>
      <c r="K166" s="308">
        <v>2</v>
      </c>
      <c r="L166" s="307">
        <f>IF(AND(K166=1),25,IF(AND(K166=2),125,IF(AND(K166=3),275,IF(AND(K166=4),450,IF(AND(K166=5),650,0)))))</f>
        <v>125</v>
      </c>
      <c r="M166" s="309">
        <v>2</v>
      </c>
      <c r="N166" s="307">
        <f>IF(AND(M166=1),25,IF(AND(M166=2),75,IF(AND(M166=3),150,IF(AND(M166=4),225,IF(AND(M166=5),325,IF(AND(M166=6),450,0))))))</f>
        <v>75</v>
      </c>
      <c r="O166" s="309">
        <v>1</v>
      </c>
      <c r="P166" s="307">
        <f>IF(AND(O166=1),25,IF(AND(O166=2),75,IF(AND(O166=3),150,IF(AND(O166=4),225,IF(AND(O166=5),325,IF(AND(O166=6),450,0))))))</f>
        <v>25</v>
      </c>
      <c r="Q166" s="309">
        <v>1</v>
      </c>
      <c r="R166" s="307">
        <f>IF(AND(Q166=1),10,IF(AND(Q166=2),25,IF(AND(Q166=3),60,IF(AND(Q166=4),110,0))))</f>
        <v>10</v>
      </c>
      <c r="S166" s="308">
        <v>1</v>
      </c>
      <c r="T166" s="307">
        <f>IF(AND(S166=1),20,IF(AND(S166=2),50,IF(AND(S166=3),120,IF(AND(S166=4),220,0))))</f>
        <v>20</v>
      </c>
      <c r="U166" s="308">
        <v>1</v>
      </c>
      <c r="V166" s="307">
        <f>IF(AND(U166=1),5,IF(AND(U166=2),20,IF(AND(U166=3),50,0)))</f>
        <v>5</v>
      </c>
      <c r="W166" s="308">
        <v>1</v>
      </c>
      <c r="X166" s="307">
        <f>IF(AND(W166=1),5,IF(AND(W166=2),20,IF(AND(W166=3),50,0)))</f>
        <v>5</v>
      </c>
    </row>
    <row r="167" spans="1:24" x14ac:dyDescent="0.15">
      <c r="A167" s="292">
        <v>164</v>
      </c>
      <c r="B167" s="316"/>
      <c r="C167" s="317" t="s">
        <v>17</v>
      </c>
      <c r="D167" s="316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</row>
    <row r="168" spans="1:24" x14ac:dyDescent="0.15">
      <c r="A168" s="292">
        <v>165</v>
      </c>
      <c r="B168" s="295"/>
      <c r="C168" s="296" t="s">
        <v>1418</v>
      </c>
      <c r="D168" s="355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7"/>
    </row>
    <row r="169" spans="1:24" x14ac:dyDescent="0.15">
      <c r="A169" s="292">
        <v>166</v>
      </c>
      <c r="B169" s="300"/>
      <c r="C169" s="301" t="s">
        <v>859</v>
      </c>
      <c r="D169" s="355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</row>
    <row r="170" spans="1:24" x14ac:dyDescent="0.15">
      <c r="A170" s="292">
        <v>167</v>
      </c>
      <c r="B170" s="304">
        <v>1</v>
      </c>
      <c r="C170" s="305" t="s">
        <v>0</v>
      </c>
      <c r="D170" s="320">
        <v>5</v>
      </c>
      <c r="E170" s="306">
        <f>IF(ISERROR(VLOOKUP(F170,[1]JC17!$A$8:$C$34,3)),"-",VLOOKUP(F170,[1]JC17!$A$8:$C$34,3))</f>
        <v>5</v>
      </c>
      <c r="F170" s="307">
        <f>H170+J170+L170+N170+P170+R170+T170+V170+X170</f>
        <v>540</v>
      </c>
      <c r="G170" s="308">
        <v>3</v>
      </c>
      <c r="H170" s="307">
        <f>IF(AND(G170=1),50,IF(AND(G170=2),200,IF(AND(G170=3),350,IF(AND(G170=4),550,IF(AND(G170=5),750,IF(AND(G170=6),950,IF(AND(G170=7),1250,IF(AND(G170=8),1550,IF(AND(G170=9),1850,0)))))))))</f>
        <v>350</v>
      </c>
      <c r="I170" s="308">
        <v>1</v>
      </c>
      <c r="J170" s="307">
        <f>IF(AND(I170=1),25,IF(AND(I170=2),125,IF(AND(I170=3),275,IF(AND(I170=4),450,IF(AND(I170=5),650,0)))))</f>
        <v>25</v>
      </c>
      <c r="K170" s="308">
        <v>1</v>
      </c>
      <c r="L170" s="307">
        <f>IF(AND(K170=1),25,IF(AND(K170=2),125,IF(AND(K170=3),275,IF(AND(K170=4),450,IF(AND(K170=5),650,0)))))</f>
        <v>25</v>
      </c>
      <c r="M170" s="309">
        <v>2</v>
      </c>
      <c r="N170" s="307">
        <f>IF(AND(M170=1),25,IF(AND(M170=2),75,IF(AND(M170=3),150,IF(AND(M170=4),225,IF(AND(M170=5),325,IF(AND(M170=6),450,0))))))</f>
        <v>75</v>
      </c>
      <c r="O170" s="309">
        <v>1</v>
      </c>
      <c r="P170" s="307">
        <f>IF(AND(O170=1),25,IF(AND(O170=2),75,IF(AND(O170=3),150,IF(AND(O170=4),225,IF(AND(O170=5),325,IF(AND(O170=6),450,0))))))</f>
        <v>25</v>
      </c>
      <c r="Q170" s="309">
        <v>1</v>
      </c>
      <c r="R170" s="307">
        <f>IF(AND(Q170=1),10,IF(AND(Q170=2),25,IF(AND(Q170=3),60,IF(AND(Q170=4),110,0))))</f>
        <v>10</v>
      </c>
      <c r="S170" s="308">
        <v>1</v>
      </c>
      <c r="T170" s="307">
        <f>IF(AND(S170=1),20,IF(AND(S170=2),50,IF(AND(S170=3),120,IF(AND(S170=4),220,0))))</f>
        <v>20</v>
      </c>
      <c r="U170" s="308">
        <v>1</v>
      </c>
      <c r="V170" s="307">
        <f>IF(AND(U170=1),5,IF(AND(U170=2),20,IF(AND(U170=3),50,0)))</f>
        <v>5</v>
      </c>
      <c r="W170" s="308">
        <v>1</v>
      </c>
      <c r="X170" s="307">
        <f>IF(AND(W170=1),5,IF(AND(W170=2),20,IF(AND(W170=3),50,0)))</f>
        <v>5</v>
      </c>
    </row>
    <row r="171" spans="1:24" x14ac:dyDescent="0.15">
      <c r="A171" s="292">
        <v>168</v>
      </c>
      <c r="B171" s="295"/>
      <c r="C171" s="296" t="s">
        <v>1419</v>
      </c>
      <c r="D171" s="356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</row>
    <row r="172" spans="1:24" x14ac:dyDescent="0.15">
      <c r="A172" s="292">
        <v>169</v>
      </c>
      <c r="B172" s="300"/>
      <c r="C172" s="301" t="s">
        <v>859</v>
      </c>
      <c r="D172" s="355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</row>
    <row r="173" spans="1:24" x14ac:dyDescent="0.15">
      <c r="A173" s="292">
        <v>170</v>
      </c>
      <c r="B173" s="304">
        <v>1</v>
      </c>
      <c r="C173" s="305" t="s">
        <v>130</v>
      </c>
      <c r="D173" s="320">
        <v>5</v>
      </c>
      <c r="E173" s="306">
        <f>IF(ISERROR(VLOOKUP(F173,[1]JC17!$A$8:$C$34,3)),"-",VLOOKUP(F173,[1]JC17!$A$8:$C$34,3))</f>
        <v>5</v>
      </c>
      <c r="F173" s="307">
        <f>H173+J173+L173+N173+P173+R173+T173+V173+X173</f>
        <v>540</v>
      </c>
      <c r="G173" s="308">
        <v>3</v>
      </c>
      <c r="H173" s="307">
        <f>IF(AND(G173=1),50,IF(AND(G173=2),200,IF(AND(G173=3),350,IF(AND(G173=4),550,IF(AND(G173=5),750,IF(AND(G173=6),950,IF(AND(G173=7),1250,IF(AND(G173=8),1550,IF(AND(G173=9),1850,0)))))))))</f>
        <v>350</v>
      </c>
      <c r="I173" s="308">
        <v>1</v>
      </c>
      <c r="J173" s="307">
        <f>IF(AND(I173=1),25,IF(AND(I173=2),125,IF(AND(I173=3),275,IF(AND(I173=4),450,IF(AND(I173=5),650,0)))))</f>
        <v>25</v>
      </c>
      <c r="K173" s="308">
        <v>1</v>
      </c>
      <c r="L173" s="307">
        <f>IF(AND(K173=1),25,IF(AND(K173=2),125,IF(AND(K173=3),275,IF(AND(K173=4),450,IF(AND(K173=5),650,0)))))</f>
        <v>25</v>
      </c>
      <c r="M173" s="309">
        <v>2</v>
      </c>
      <c r="N173" s="307">
        <f>IF(AND(M173=1),25,IF(AND(M173=2),75,IF(AND(M173=3),150,IF(AND(M173=4),225,IF(AND(M173=5),325,IF(AND(M173=6),450,0))))))</f>
        <v>75</v>
      </c>
      <c r="O173" s="309">
        <v>1</v>
      </c>
      <c r="P173" s="307">
        <f>IF(AND(O173=1),25,IF(AND(O173=2),75,IF(AND(O173=3),150,IF(AND(O173=4),225,IF(AND(O173=5),325,IF(AND(O173=6),450,0))))))</f>
        <v>25</v>
      </c>
      <c r="Q173" s="309">
        <v>1</v>
      </c>
      <c r="R173" s="307">
        <f>IF(AND(Q173=1),10,IF(AND(Q173=2),25,IF(AND(Q173=3),60,IF(AND(Q173=4),110,0))))</f>
        <v>10</v>
      </c>
      <c r="S173" s="308">
        <v>1</v>
      </c>
      <c r="T173" s="307">
        <f>IF(AND(S173=1),20,IF(AND(S173=2),50,IF(AND(S173=3),120,IF(AND(S173=4),220,0))))</f>
        <v>20</v>
      </c>
      <c r="U173" s="308">
        <v>1</v>
      </c>
      <c r="V173" s="307">
        <f>IF(AND(U173=1),5,IF(AND(U173=2),20,IF(AND(U173=3),50,0)))</f>
        <v>5</v>
      </c>
      <c r="W173" s="308">
        <v>1</v>
      </c>
      <c r="X173" s="307">
        <f>IF(AND(W173=1),5,IF(AND(W173=2),20,IF(AND(W173=3),50,0)))</f>
        <v>5</v>
      </c>
    </row>
    <row r="174" spans="1:24" x14ac:dyDescent="0.15">
      <c r="A174" s="292">
        <v>171</v>
      </c>
      <c r="B174" s="304">
        <v>2</v>
      </c>
      <c r="C174" s="305" t="s">
        <v>0</v>
      </c>
      <c r="D174" s="320">
        <v>5</v>
      </c>
      <c r="E174" s="306">
        <f>IF(ISERROR(VLOOKUP(F174,[1]JC17!$A$8:$C$34,3)),"-",VLOOKUP(F174,[1]JC17!$A$8:$C$34,3))</f>
        <v>5</v>
      </c>
      <c r="F174" s="307">
        <f>H174+J174+L174+N174+P174+R174+T174+V174+X174</f>
        <v>540</v>
      </c>
      <c r="G174" s="308">
        <v>3</v>
      </c>
      <c r="H174" s="307">
        <f>IF(AND(G174=1),50,IF(AND(G174=2),200,IF(AND(G174=3),350,IF(AND(G174=4),550,IF(AND(G174=5),750,IF(AND(G174=6),950,IF(AND(G174=7),1250,IF(AND(G174=8),1550,IF(AND(G174=9),1850,0)))))))))</f>
        <v>350</v>
      </c>
      <c r="I174" s="308">
        <v>1</v>
      </c>
      <c r="J174" s="307">
        <f>IF(AND(I174=1),25,IF(AND(I174=2),125,IF(AND(I174=3),275,IF(AND(I174=4),450,IF(AND(I174=5),650,0)))))</f>
        <v>25</v>
      </c>
      <c r="K174" s="308">
        <v>1</v>
      </c>
      <c r="L174" s="307">
        <f>IF(AND(K174=1),25,IF(AND(K174=2),125,IF(AND(K174=3),275,IF(AND(K174=4),450,IF(AND(K174=5),650,0)))))</f>
        <v>25</v>
      </c>
      <c r="M174" s="309">
        <v>2</v>
      </c>
      <c r="N174" s="307">
        <f>IF(AND(M174=1),25,IF(AND(M174=2),75,IF(AND(M174=3),150,IF(AND(M174=4),225,IF(AND(M174=5),325,IF(AND(M174=6),450,0))))))</f>
        <v>75</v>
      </c>
      <c r="O174" s="309">
        <v>1</v>
      </c>
      <c r="P174" s="307">
        <f>IF(AND(O174=1),25,IF(AND(O174=2),75,IF(AND(O174=3),150,IF(AND(O174=4),225,IF(AND(O174=5),325,IF(AND(O174=6),450,0))))))</f>
        <v>25</v>
      </c>
      <c r="Q174" s="309">
        <v>1</v>
      </c>
      <c r="R174" s="307">
        <f>IF(AND(Q174=1),10,IF(AND(Q174=2),25,IF(AND(Q174=3),60,IF(AND(Q174=4),110,0))))</f>
        <v>10</v>
      </c>
      <c r="S174" s="308">
        <v>1</v>
      </c>
      <c r="T174" s="307">
        <f>IF(AND(S174=1),20,IF(AND(S174=2),50,IF(AND(S174=3),120,IF(AND(S174=4),220,0))))</f>
        <v>20</v>
      </c>
      <c r="U174" s="308">
        <v>1</v>
      </c>
      <c r="V174" s="307">
        <f>IF(AND(U174=1),5,IF(AND(U174=2),20,IF(AND(U174=3),50,0)))</f>
        <v>5</v>
      </c>
      <c r="W174" s="308">
        <v>1</v>
      </c>
      <c r="X174" s="307">
        <f>IF(AND(W174=1),5,IF(AND(W174=2),20,IF(AND(W174=3),50,0)))</f>
        <v>5</v>
      </c>
    </row>
    <row r="175" spans="1:24" x14ac:dyDescent="0.15">
      <c r="A175" s="292">
        <v>172</v>
      </c>
      <c r="B175" s="295"/>
      <c r="C175" s="296" t="s">
        <v>157</v>
      </c>
      <c r="D175" s="355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  <c r="X175" s="297"/>
    </row>
    <row r="176" spans="1:24" x14ac:dyDescent="0.15">
      <c r="A176" s="292">
        <v>173</v>
      </c>
      <c r="B176" s="300"/>
      <c r="C176" s="301" t="s">
        <v>859</v>
      </c>
      <c r="D176" s="355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</row>
    <row r="177" spans="1:24" x14ac:dyDescent="0.15">
      <c r="A177" s="292">
        <v>174</v>
      </c>
      <c r="B177" s="304">
        <v>1</v>
      </c>
      <c r="C177" s="305" t="s">
        <v>41</v>
      </c>
      <c r="D177" s="320">
        <v>5</v>
      </c>
      <c r="E177" s="306">
        <f>IF(ISERROR(VLOOKUP(F177,[1]JC17!$A$8:$C$34,3)),"-",VLOOKUP(F177,[1]JC17!$A$8:$C$34,3))</f>
        <v>5</v>
      </c>
      <c r="F177" s="307">
        <f>H177+J177+L177+N177+P177+R177+T177+V177+X177</f>
        <v>540</v>
      </c>
      <c r="G177" s="308">
        <v>3</v>
      </c>
      <c r="H177" s="307">
        <f>IF(AND(G177=1),50,IF(AND(G177=2),200,IF(AND(G177=3),350,IF(AND(G177=4),550,IF(AND(G177=5),750,IF(AND(G177=6),950,IF(AND(G177=7),1250,IF(AND(G177=8),1550,IF(AND(G177=9),1850,0)))))))))</f>
        <v>350</v>
      </c>
      <c r="I177" s="308">
        <v>1</v>
      </c>
      <c r="J177" s="307">
        <f>IF(AND(I177=1),25,IF(AND(I177=2),125,IF(AND(I177=3),275,IF(AND(I177=4),450,IF(AND(I177=5),650,0)))))</f>
        <v>25</v>
      </c>
      <c r="K177" s="308">
        <v>1</v>
      </c>
      <c r="L177" s="307">
        <f>IF(AND(K177=1),25,IF(AND(K177=2),125,IF(AND(K177=3),275,IF(AND(K177=4),450,IF(AND(K177=5),650,0)))))</f>
        <v>25</v>
      </c>
      <c r="M177" s="309">
        <v>2</v>
      </c>
      <c r="N177" s="307">
        <f>IF(AND(M177=1),25,IF(AND(M177=2),75,IF(AND(M177=3),150,IF(AND(M177=4),225,IF(AND(M177=5),325,IF(AND(M177=6),450,0))))))</f>
        <v>75</v>
      </c>
      <c r="O177" s="309">
        <v>1</v>
      </c>
      <c r="P177" s="307">
        <f>IF(AND(O177=1),25,IF(AND(O177=2),75,IF(AND(O177=3),150,IF(AND(O177=4),225,IF(AND(O177=5),325,IF(AND(O177=6),450,0))))))</f>
        <v>25</v>
      </c>
      <c r="Q177" s="309">
        <v>1</v>
      </c>
      <c r="R177" s="307">
        <f>IF(AND(Q177=1),10,IF(AND(Q177=2),25,IF(AND(Q177=3),60,IF(AND(Q177=4),110,0))))</f>
        <v>10</v>
      </c>
      <c r="S177" s="308">
        <v>1</v>
      </c>
      <c r="T177" s="307">
        <f>IF(AND(S177=1),20,IF(AND(S177=2),50,IF(AND(S177=3),120,IF(AND(S177=4),220,0))))</f>
        <v>20</v>
      </c>
      <c r="U177" s="308">
        <v>1</v>
      </c>
      <c r="V177" s="307">
        <f>IF(AND(U177=1),5,IF(AND(U177=2),20,IF(AND(U177=3),50,0)))</f>
        <v>5</v>
      </c>
      <c r="W177" s="308">
        <v>1</v>
      </c>
      <c r="X177" s="307">
        <f>IF(AND(W177=1),5,IF(AND(W177=2),20,IF(AND(W177=3),50,0)))</f>
        <v>5</v>
      </c>
    </row>
    <row r="178" spans="1:24" x14ac:dyDescent="0.15">
      <c r="A178" s="292">
        <v>175</v>
      </c>
      <c r="B178" s="304">
        <v>2</v>
      </c>
      <c r="C178" s="305" t="s">
        <v>0</v>
      </c>
      <c r="D178" s="320">
        <v>5</v>
      </c>
      <c r="E178" s="306">
        <f>IF(ISERROR(VLOOKUP(F178,[1]JC17!$A$8:$C$34,3)),"-",VLOOKUP(F178,[1]JC17!$A$8:$C$34,3))</f>
        <v>5</v>
      </c>
      <c r="F178" s="307">
        <f>H178+J178+L178+N178+P178+R178+T178+V178+X178</f>
        <v>540</v>
      </c>
      <c r="G178" s="308">
        <v>3</v>
      </c>
      <c r="H178" s="307">
        <f>IF(AND(G178=1),50,IF(AND(G178=2),200,IF(AND(G178=3),350,IF(AND(G178=4),550,IF(AND(G178=5),750,IF(AND(G178=6),950,IF(AND(G178=7),1250,IF(AND(G178=8),1550,IF(AND(G178=9),1850,0)))))))))</f>
        <v>350</v>
      </c>
      <c r="I178" s="308">
        <v>1</v>
      </c>
      <c r="J178" s="307">
        <f>IF(AND(I178=1),25,IF(AND(I178=2),125,IF(AND(I178=3),275,IF(AND(I178=4),450,IF(AND(I178=5),650,0)))))</f>
        <v>25</v>
      </c>
      <c r="K178" s="308">
        <v>1</v>
      </c>
      <c r="L178" s="307">
        <f>IF(AND(K178=1),25,IF(AND(K178=2),125,IF(AND(K178=3),275,IF(AND(K178=4),450,IF(AND(K178=5),650,0)))))</f>
        <v>25</v>
      </c>
      <c r="M178" s="309">
        <v>2</v>
      </c>
      <c r="N178" s="307">
        <f>IF(AND(M178=1),25,IF(AND(M178=2),75,IF(AND(M178=3),150,IF(AND(M178=4),225,IF(AND(M178=5),325,IF(AND(M178=6),450,0))))))</f>
        <v>75</v>
      </c>
      <c r="O178" s="309">
        <v>1</v>
      </c>
      <c r="P178" s="307">
        <f>IF(AND(O178=1),25,IF(AND(O178=2),75,IF(AND(O178=3),150,IF(AND(O178=4),225,IF(AND(O178=5),325,IF(AND(O178=6),450,0))))))</f>
        <v>25</v>
      </c>
      <c r="Q178" s="309">
        <v>1</v>
      </c>
      <c r="R178" s="307">
        <f>IF(AND(Q178=1),10,IF(AND(Q178=2),25,IF(AND(Q178=3),60,IF(AND(Q178=4),110,0))))</f>
        <v>10</v>
      </c>
      <c r="S178" s="308">
        <v>1</v>
      </c>
      <c r="T178" s="307">
        <f>IF(AND(S178=1),20,IF(AND(S178=2),50,IF(AND(S178=3),120,IF(AND(S178=4),220,0))))</f>
        <v>20</v>
      </c>
      <c r="U178" s="308">
        <v>1</v>
      </c>
      <c r="V178" s="307">
        <f>IF(AND(U178=1),5,IF(AND(U178=2),20,IF(AND(U178=3),50,0)))</f>
        <v>5</v>
      </c>
      <c r="W178" s="308">
        <v>1</v>
      </c>
      <c r="X178" s="307">
        <f>IF(AND(W178=1),5,IF(AND(W178=2),20,IF(AND(W178=3),50,0)))</f>
        <v>5</v>
      </c>
    </row>
    <row r="179" spans="1:24" x14ac:dyDescent="0.15">
      <c r="A179" s="292">
        <v>176</v>
      </c>
      <c r="B179" s="295"/>
      <c r="C179" s="296" t="s">
        <v>89</v>
      </c>
      <c r="D179" s="355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</row>
    <row r="180" spans="1:24" x14ac:dyDescent="0.15">
      <c r="A180" s="292">
        <v>177</v>
      </c>
      <c r="B180" s="300"/>
      <c r="C180" s="301" t="s">
        <v>859</v>
      </c>
      <c r="D180" s="355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</row>
    <row r="181" spans="1:24" x14ac:dyDescent="0.15">
      <c r="A181" s="292">
        <v>178</v>
      </c>
      <c r="B181" s="304">
        <v>1</v>
      </c>
      <c r="C181" s="305" t="s">
        <v>20</v>
      </c>
      <c r="D181" s="320">
        <v>5</v>
      </c>
      <c r="E181" s="306">
        <f>IF(ISERROR(VLOOKUP(F181,[1]JC17!$A$8:$C$34,3)),"-",VLOOKUP(F181,[1]JC17!$A$8:$C$34,3))</f>
        <v>5</v>
      </c>
      <c r="F181" s="307">
        <f t="shared" ref="F181:F195" si="60">H181+J181+L181+N181+P181+R181+T181+V181+X181</f>
        <v>540</v>
      </c>
      <c r="G181" s="308">
        <v>3</v>
      </c>
      <c r="H181" s="307">
        <f t="shared" ref="H181:H195" si="61">IF(AND(G181=1),50,IF(AND(G181=2),200,IF(AND(G181=3),350,IF(AND(G181=4),550,IF(AND(G181=5),750,IF(AND(G181=6),950,IF(AND(G181=7),1250,IF(AND(G181=8),1550,IF(AND(G181=9),1850,0)))))))))</f>
        <v>350</v>
      </c>
      <c r="I181" s="308">
        <v>1</v>
      </c>
      <c r="J181" s="307">
        <f t="shared" ref="J181:J195" si="62">IF(AND(I181=1),25,IF(AND(I181=2),125,IF(AND(I181=3),275,IF(AND(I181=4),450,IF(AND(I181=5),650,0)))))</f>
        <v>25</v>
      </c>
      <c r="K181" s="308">
        <v>1</v>
      </c>
      <c r="L181" s="307">
        <f t="shared" ref="L181:L195" si="63">IF(AND(K181=1),25,IF(AND(K181=2),125,IF(AND(K181=3),275,IF(AND(K181=4),450,IF(AND(K181=5),650,0)))))</f>
        <v>25</v>
      </c>
      <c r="M181" s="309">
        <v>2</v>
      </c>
      <c r="N181" s="307">
        <f t="shared" ref="N181:N195" si="64">IF(AND(M181=1),25,IF(AND(M181=2),75,IF(AND(M181=3),150,IF(AND(M181=4),225,IF(AND(M181=5),325,IF(AND(M181=6),450,0))))))</f>
        <v>75</v>
      </c>
      <c r="O181" s="309">
        <v>1</v>
      </c>
      <c r="P181" s="307">
        <f t="shared" ref="P181:P195" si="65">IF(AND(O181=1),25,IF(AND(O181=2),75,IF(AND(O181=3),150,IF(AND(O181=4),225,IF(AND(O181=5),325,IF(AND(O181=6),450,0))))))</f>
        <v>25</v>
      </c>
      <c r="Q181" s="309">
        <v>1</v>
      </c>
      <c r="R181" s="307">
        <f t="shared" ref="R181:R195" si="66">IF(AND(Q181=1),10,IF(AND(Q181=2),25,IF(AND(Q181=3),60,IF(AND(Q181=4),110,0))))</f>
        <v>10</v>
      </c>
      <c r="S181" s="308">
        <v>1</v>
      </c>
      <c r="T181" s="307">
        <f t="shared" ref="T181:T195" si="67">IF(AND(S181=1),20,IF(AND(S181=2),50,IF(AND(S181=3),120,IF(AND(S181=4),220,0))))</f>
        <v>20</v>
      </c>
      <c r="U181" s="308">
        <v>1</v>
      </c>
      <c r="V181" s="307">
        <f t="shared" ref="V181:V195" si="68">IF(AND(U181=1),5,IF(AND(U181=2),20,IF(AND(U181=3),50,0)))</f>
        <v>5</v>
      </c>
      <c r="W181" s="308">
        <v>1</v>
      </c>
      <c r="X181" s="307">
        <f t="shared" ref="X181:X195" si="69">IF(AND(W181=1),5,IF(AND(W181=2),20,IF(AND(W181=3),50,0)))</f>
        <v>5</v>
      </c>
    </row>
    <row r="182" spans="1:24" x14ac:dyDescent="0.15">
      <c r="A182" s="292">
        <v>179</v>
      </c>
      <c r="B182" s="304">
        <v>2</v>
      </c>
      <c r="C182" s="305" t="s">
        <v>19</v>
      </c>
      <c r="D182" s="320">
        <v>5</v>
      </c>
      <c r="E182" s="306">
        <f>IF(ISERROR(VLOOKUP(F182,[1]JC17!$A$8:$C$34,3)),"-",VLOOKUP(F182,[1]JC17!$A$8:$C$34,3))</f>
        <v>5</v>
      </c>
      <c r="F182" s="307">
        <f t="shared" si="60"/>
        <v>540</v>
      </c>
      <c r="G182" s="308">
        <v>3</v>
      </c>
      <c r="H182" s="307">
        <f t="shared" si="61"/>
        <v>350</v>
      </c>
      <c r="I182" s="308">
        <v>1</v>
      </c>
      <c r="J182" s="307">
        <f t="shared" si="62"/>
        <v>25</v>
      </c>
      <c r="K182" s="308">
        <v>1</v>
      </c>
      <c r="L182" s="307">
        <f t="shared" si="63"/>
        <v>25</v>
      </c>
      <c r="M182" s="309">
        <v>2</v>
      </c>
      <c r="N182" s="307">
        <f t="shared" si="64"/>
        <v>75</v>
      </c>
      <c r="O182" s="309">
        <v>1</v>
      </c>
      <c r="P182" s="307">
        <f t="shared" si="65"/>
        <v>25</v>
      </c>
      <c r="Q182" s="309">
        <v>1</v>
      </c>
      <c r="R182" s="307">
        <f t="shared" si="66"/>
        <v>10</v>
      </c>
      <c r="S182" s="308">
        <v>1</v>
      </c>
      <c r="T182" s="307">
        <f t="shared" si="67"/>
        <v>20</v>
      </c>
      <c r="U182" s="308">
        <v>1</v>
      </c>
      <c r="V182" s="307">
        <f t="shared" si="68"/>
        <v>5</v>
      </c>
      <c r="W182" s="308">
        <v>1</v>
      </c>
      <c r="X182" s="307">
        <f t="shared" si="69"/>
        <v>5</v>
      </c>
    </row>
    <row r="183" spans="1:24" x14ac:dyDescent="0.15">
      <c r="A183" s="292">
        <v>180</v>
      </c>
      <c r="B183" s="304">
        <v>3</v>
      </c>
      <c r="C183" s="305" t="s">
        <v>96</v>
      </c>
      <c r="D183" s="320">
        <v>5</v>
      </c>
      <c r="E183" s="306">
        <f>IF(ISERROR(VLOOKUP(F183,[1]JC17!$A$8:$C$34,3)),"-",VLOOKUP(F183,[1]JC17!$A$8:$C$34,3))</f>
        <v>5</v>
      </c>
      <c r="F183" s="307">
        <f t="shared" si="60"/>
        <v>540</v>
      </c>
      <c r="G183" s="308">
        <v>3</v>
      </c>
      <c r="H183" s="307">
        <f t="shared" si="61"/>
        <v>350</v>
      </c>
      <c r="I183" s="308">
        <v>1</v>
      </c>
      <c r="J183" s="307">
        <f t="shared" si="62"/>
        <v>25</v>
      </c>
      <c r="K183" s="308">
        <v>1</v>
      </c>
      <c r="L183" s="307">
        <f t="shared" si="63"/>
        <v>25</v>
      </c>
      <c r="M183" s="309">
        <v>2</v>
      </c>
      <c r="N183" s="307">
        <f t="shared" si="64"/>
        <v>75</v>
      </c>
      <c r="O183" s="309">
        <v>1</v>
      </c>
      <c r="P183" s="307">
        <f t="shared" si="65"/>
        <v>25</v>
      </c>
      <c r="Q183" s="309">
        <v>1</v>
      </c>
      <c r="R183" s="307">
        <f t="shared" si="66"/>
        <v>10</v>
      </c>
      <c r="S183" s="308">
        <v>1</v>
      </c>
      <c r="T183" s="307">
        <f t="shared" si="67"/>
        <v>20</v>
      </c>
      <c r="U183" s="308">
        <v>1</v>
      </c>
      <c r="V183" s="307">
        <f t="shared" si="68"/>
        <v>5</v>
      </c>
      <c r="W183" s="308">
        <v>1</v>
      </c>
      <c r="X183" s="307">
        <f t="shared" si="69"/>
        <v>5</v>
      </c>
    </row>
    <row r="184" spans="1:24" x14ac:dyDescent="0.15">
      <c r="A184" s="292">
        <v>181</v>
      </c>
      <c r="B184" s="304">
        <v>4</v>
      </c>
      <c r="C184" s="297" t="s">
        <v>23</v>
      </c>
      <c r="D184" s="315">
        <v>1</v>
      </c>
      <c r="E184" s="306">
        <f>IF(ISERROR(VLOOKUP(F184,[1]JC17!$A$8:$C$34,3)),"-",VLOOKUP(F184,[1]JC17!$A$8:$C$34,3))</f>
        <v>1</v>
      </c>
      <c r="F184" s="307">
        <f t="shared" si="60"/>
        <v>190</v>
      </c>
      <c r="G184" s="308">
        <v>1</v>
      </c>
      <c r="H184" s="307">
        <f t="shared" si="61"/>
        <v>50</v>
      </c>
      <c r="I184" s="308">
        <v>1</v>
      </c>
      <c r="J184" s="307">
        <f t="shared" si="62"/>
        <v>25</v>
      </c>
      <c r="K184" s="308">
        <v>1</v>
      </c>
      <c r="L184" s="307">
        <f t="shared" si="63"/>
        <v>25</v>
      </c>
      <c r="M184" s="309">
        <v>1</v>
      </c>
      <c r="N184" s="307">
        <f t="shared" si="64"/>
        <v>25</v>
      </c>
      <c r="O184" s="309">
        <v>1</v>
      </c>
      <c r="P184" s="307">
        <f t="shared" si="65"/>
        <v>25</v>
      </c>
      <c r="Q184" s="309">
        <v>1</v>
      </c>
      <c r="R184" s="307">
        <f t="shared" si="66"/>
        <v>10</v>
      </c>
      <c r="S184" s="308">
        <v>1</v>
      </c>
      <c r="T184" s="307">
        <f t="shared" si="67"/>
        <v>20</v>
      </c>
      <c r="U184" s="308">
        <v>1</v>
      </c>
      <c r="V184" s="307">
        <f t="shared" si="68"/>
        <v>5</v>
      </c>
      <c r="W184" s="308">
        <v>1</v>
      </c>
      <c r="X184" s="307">
        <f t="shared" si="69"/>
        <v>5</v>
      </c>
    </row>
    <row r="185" spans="1:24" x14ac:dyDescent="0.15">
      <c r="A185" s="292">
        <v>182</v>
      </c>
      <c r="B185" s="304">
        <v>5</v>
      </c>
      <c r="C185" s="297" t="s">
        <v>13</v>
      </c>
      <c r="D185" s="315">
        <v>1</v>
      </c>
      <c r="E185" s="306">
        <f>IF(ISERROR(VLOOKUP(F185,[1]JC17!$A$8:$C$34,3)),"-",VLOOKUP(F185,[1]JC17!$A$8:$C$34,3))</f>
        <v>1</v>
      </c>
      <c r="F185" s="307">
        <f t="shared" si="60"/>
        <v>190</v>
      </c>
      <c r="G185" s="308">
        <v>1</v>
      </c>
      <c r="H185" s="307">
        <f t="shared" si="61"/>
        <v>50</v>
      </c>
      <c r="I185" s="308">
        <v>1</v>
      </c>
      <c r="J185" s="307">
        <f t="shared" si="62"/>
        <v>25</v>
      </c>
      <c r="K185" s="308">
        <v>1</v>
      </c>
      <c r="L185" s="307">
        <f t="shared" si="63"/>
        <v>25</v>
      </c>
      <c r="M185" s="309">
        <v>1</v>
      </c>
      <c r="N185" s="307">
        <f t="shared" si="64"/>
        <v>25</v>
      </c>
      <c r="O185" s="309">
        <v>1</v>
      </c>
      <c r="P185" s="307">
        <f t="shared" si="65"/>
        <v>25</v>
      </c>
      <c r="Q185" s="309">
        <v>1</v>
      </c>
      <c r="R185" s="307">
        <f t="shared" si="66"/>
        <v>10</v>
      </c>
      <c r="S185" s="308">
        <v>1</v>
      </c>
      <c r="T185" s="307">
        <f t="shared" si="67"/>
        <v>20</v>
      </c>
      <c r="U185" s="308">
        <v>1</v>
      </c>
      <c r="V185" s="307">
        <f t="shared" si="68"/>
        <v>5</v>
      </c>
      <c r="W185" s="308">
        <v>1</v>
      </c>
      <c r="X185" s="307">
        <f t="shared" si="69"/>
        <v>5</v>
      </c>
    </row>
    <row r="186" spans="1:24" x14ac:dyDescent="0.15">
      <c r="A186" s="292">
        <v>183</v>
      </c>
      <c r="B186" s="304">
        <v>6</v>
      </c>
      <c r="C186" s="297" t="s">
        <v>15</v>
      </c>
      <c r="D186" s="315">
        <v>3</v>
      </c>
      <c r="E186" s="306">
        <f>IF(ISERROR(VLOOKUP(F186,[1]JC17!$A$8:$C$34,3)),"-",VLOOKUP(F186,[1]JC17!$A$8:$C$34,3))</f>
        <v>3</v>
      </c>
      <c r="F186" s="307">
        <f t="shared" si="60"/>
        <v>340</v>
      </c>
      <c r="G186" s="308">
        <v>2</v>
      </c>
      <c r="H186" s="307">
        <f t="shared" si="61"/>
        <v>200</v>
      </c>
      <c r="I186" s="308">
        <v>1</v>
      </c>
      <c r="J186" s="307">
        <f t="shared" si="62"/>
        <v>25</v>
      </c>
      <c r="K186" s="308">
        <v>1</v>
      </c>
      <c r="L186" s="307">
        <f t="shared" si="63"/>
        <v>25</v>
      </c>
      <c r="M186" s="309">
        <v>1</v>
      </c>
      <c r="N186" s="307">
        <f t="shared" si="64"/>
        <v>25</v>
      </c>
      <c r="O186" s="309">
        <v>1</v>
      </c>
      <c r="P186" s="307">
        <f t="shared" si="65"/>
        <v>25</v>
      </c>
      <c r="Q186" s="309">
        <v>1</v>
      </c>
      <c r="R186" s="307">
        <f t="shared" si="66"/>
        <v>10</v>
      </c>
      <c r="S186" s="308">
        <v>1</v>
      </c>
      <c r="T186" s="307">
        <f t="shared" si="67"/>
        <v>20</v>
      </c>
      <c r="U186" s="308">
        <v>1</v>
      </c>
      <c r="V186" s="307">
        <f t="shared" si="68"/>
        <v>5</v>
      </c>
      <c r="W186" s="308">
        <v>1</v>
      </c>
      <c r="X186" s="307">
        <f t="shared" si="69"/>
        <v>5</v>
      </c>
    </row>
    <row r="187" spans="1:24" x14ac:dyDescent="0.15">
      <c r="A187" s="292">
        <v>184</v>
      </c>
      <c r="B187" s="304">
        <v>7</v>
      </c>
      <c r="C187" s="297" t="s">
        <v>14</v>
      </c>
      <c r="D187" s="315">
        <v>3</v>
      </c>
      <c r="E187" s="306">
        <f>IF(ISERROR(VLOOKUP(F187,[1]JC17!$A$8:$C$34,3)),"-",VLOOKUP(F187,[1]JC17!$A$8:$C$34,3))</f>
        <v>3</v>
      </c>
      <c r="F187" s="307">
        <f t="shared" si="60"/>
        <v>340</v>
      </c>
      <c r="G187" s="308">
        <v>2</v>
      </c>
      <c r="H187" s="307">
        <f t="shared" si="61"/>
        <v>200</v>
      </c>
      <c r="I187" s="308">
        <v>1</v>
      </c>
      <c r="J187" s="307">
        <f t="shared" si="62"/>
        <v>25</v>
      </c>
      <c r="K187" s="308">
        <v>1</v>
      </c>
      <c r="L187" s="307">
        <f t="shared" si="63"/>
        <v>25</v>
      </c>
      <c r="M187" s="309">
        <v>1</v>
      </c>
      <c r="N187" s="307">
        <f t="shared" si="64"/>
        <v>25</v>
      </c>
      <c r="O187" s="309">
        <v>1</v>
      </c>
      <c r="P187" s="307">
        <f t="shared" si="65"/>
        <v>25</v>
      </c>
      <c r="Q187" s="309">
        <v>1</v>
      </c>
      <c r="R187" s="307">
        <f t="shared" si="66"/>
        <v>10</v>
      </c>
      <c r="S187" s="308">
        <v>1</v>
      </c>
      <c r="T187" s="307">
        <f t="shared" si="67"/>
        <v>20</v>
      </c>
      <c r="U187" s="308">
        <v>1</v>
      </c>
      <c r="V187" s="307">
        <f t="shared" si="68"/>
        <v>5</v>
      </c>
      <c r="W187" s="308">
        <v>1</v>
      </c>
      <c r="X187" s="307">
        <f t="shared" si="69"/>
        <v>5</v>
      </c>
    </row>
    <row r="188" spans="1:24" x14ac:dyDescent="0.15">
      <c r="A188" s="292">
        <v>185</v>
      </c>
      <c r="B188" s="304">
        <v>8</v>
      </c>
      <c r="C188" s="297" t="s">
        <v>24</v>
      </c>
      <c r="D188" s="315">
        <v>5</v>
      </c>
      <c r="E188" s="306">
        <f>IF(ISERROR(VLOOKUP(F188,[1]JC17!$A$8:$C$34,3)),"-",VLOOKUP(F188,[1]JC17!$A$8:$C$34,3))</f>
        <v>5</v>
      </c>
      <c r="F188" s="307">
        <f t="shared" si="60"/>
        <v>540</v>
      </c>
      <c r="G188" s="308">
        <v>3</v>
      </c>
      <c r="H188" s="307">
        <f t="shared" si="61"/>
        <v>350</v>
      </c>
      <c r="I188" s="308">
        <v>1</v>
      </c>
      <c r="J188" s="307">
        <f t="shared" si="62"/>
        <v>25</v>
      </c>
      <c r="K188" s="308">
        <v>1</v>
      </c>
      <c r="L188" s="307">
        <f t="shared" si="63"/>
        <v>25</v>
      </c>
      <c r="M188" s="309">
        <v>2</v>
      </c>
      <c r="N188" s="307">
        <f t="shared" si="64"/>
        <v>75</v>
      </c>
      <c r="O188" s="309">
        <v>1</v>
      </c>
      <c r="P188" s="307">
        <f t="shared" si="65"/>
        <v>25</v>
      </c>
      <c r="Q188" s="309">
        <v>1</v>
      </c>
      <c r="R188" s="307">
        <f t="shared" si="66"/>
        <v>10</v>
      </c>
      <c r="S188" s="308">
        <v>1</v>
      </c>
      <c r="T188" s="307">
        <f t="shared" si="67"/>
        <v>20</v>
      </c>
      <c r="U188" s="308">
        <v>1</v>
      </c>
      <c r="V188" s="307">
        <f t="shared" si="68"/>
        <v>5</v>
      </c>
      <c r="W188" s="308">
        <v>1</v>
      </c>
      <c r="X188" s="307">
        <f t="shared" si="69"/>
        <v>5</v>
      </c>
    </row>
    <row r="189" spans="1:24" x14ac:dyDescent="0.15">
      <c r="A189" s="292">
        <v>186</v>
      </c>
      <c r="B189" s="304">
        <v>9</v>
      </c>
      <c r="C189" s="297" t="s">
        <v>0</v>
      </c>
      <c r="D189" s="315">
        <v>5</v>
      </c>
      <c r="E189" s="306">
        <f>IF(ISERROR(VLOOKUP(F189,[1]JC17!$A$8:$C$34,3)),"-",VLOOKUP(F189,[1]JC17!$A$8:$C$34,3))</f>
        <v>5</v>
      </c>
      <c r="F189" s="307">
        <f t="shared" si="60"/>
        <v>540</v>
      </c>
      <c r="G189" s="308">
        <v>3</v>
      </c>
      <c r="H189" s="307">
        <f t="shared" si="61"/>
        <v>350</v>
      </c>
      <c r="I189" s="308">
        <v>1</v>
      </c>
      <c r="J189" s="307">
        <f t="shared" si="62"/>
        <v>25</v>
      </c>
      <c r="K189" s="308">
        <v>1</v>
      </c>
      <c r="L189" s="307">
        <f t="shared" si="63"/>
        <v>25</v>
      </c>
      <c r="M189" s="309">
        <v>2</v>
      </c>
      <c r="N189" s="307">
        <f t="shared" si="64"/>
        <v>75</v>
      </c>
      <c r="O189" s="309">
        <v>1</v>
      </c>
      <c r="P189" s="307">
        <f t="shared" si="65"/>
        <v>25</v>
      </c>
      <c r="Q189" s="309">
        <v>1</v>
      </c>
      <c r="R189" s="307">
        <f t="shared" si="66"/>
        <v>10</v>
      </c>
      <c r="S189" s="308">
        <v>1</v>
      </c>
      <c r="T189" s="307">
        <f t="shared" si="67"/>
        <v>20</v>
      </c>
      <c r="U189" s="308">
        <v>1</v>
      </c>
      <c r="V189" s="307">
        <f t="shared" si="68"/>
        <v>5</v>
      </c>
      <c r="W189" s="308">
        <v>1</v>
      </c>
      <c r="X189" s="307">
        <f t="shared" si="69"/>
        <v>5</v>
      </c>
    </row>
    <row r="190" spans="1:24" x14ac:dyDescent="0.15">
      <c r="A190" s="292">
        <v>187</v>
      </c>
      <c r="B190" s="304">
        <v>10</v>
      </c>
      <c r="C190" s="297" t="s">
        <v>838</v>
      </c>
      <c r="D190" s="315">
        <v>5</v>
      </c>
      <c r="E190" s="306">
        <f>IF(ISERROR(VLOOKUP(F190,[1]JC17!$A$8:$C$34,3)),"-",VLOOKUP(F190,[1]JC17!$A$8:$C$34,3))</f>
        <v>5</v>
      </c>
      <c r="F190" s="307">
        <f t="shared" si="60"/>
        <v>540</v>
      </c>
      <c r="G190" s="308">
        <v>3</v>
      </c>
      <c r="H190" s="307">
        <f t="shared" si="61"/>
        <v>350</v>
      </c>
      <c r="I190" s="308">
        <v>1</v>
      </c>
      <c r="J190" s="307">
        <f t="shared" si="62"/>
        <v>25</v>
      </c>
      <c r="K190" s="308">
        <v>1</v>
      </c>
      <c r="L190" s="307">
        <f t="shared" si="63"/>
        <v>25</v>
      </c>
      <c r="M190" s="309">
        <v>2</v>
      </c>
      <c r="N190" s="307">
        <f t="shared" si="64"/>
        <v>75</v>
      </c>
      <c r="O190" s="309">
        <v>1</v>
      </c>
      <c r="P190" s="307">
        <f t="shared" si="65"/>
        <v>25</v>
      </c>
      <c r="Q190" s="309">
        <v>1</v>
      </c>
      <c r="R190" s="307">
        <f t="shared" si="66"/>
        <v>10</v>
      </c>
      <c r="S190" s="308">
        <v>1</v>
      </c>
      <c r="T190" s="307">
        <f t="shared" si="67"/>
        <v>20</v>
      </c>
      <c r="U190" s="308">
        <v>1</v>
      </c>
      <c r="V190" s="307">
        <f t="shared" si="68"/>
        <v>5</v>
      </c>
      <c r="W190" s="308">
        <v>1</v>
      </c>
      <c r="X190" s="307">
        <f t="shared" si="69"/>
        <v>5</v>
      </c>
    </row>
    <row r="191" spans="1:24" x14ac:dyDescent="0.15">
      <c r="A191" s="292">
        <v>188</v>
      </c>
      <c r="B191" s="304">
        <v>11</v>
      </c>
      <c r="C191" s="297" t="s">
        <v>2</v>
      </c>
      <c r="D191" s="315">
        <v>6</v>
      </c>
      <c r="E191" s="306">
        <f>IF(ISERROR(VLOOKUP(F191,[1]JC17!$A$8:$C$34,3)),"-",VLOOKUP(F191,[1]JC17!$A$8:$C$34,3))</f>
        <v>6</v>
      </c>
      <c r="F191" s="307">
        <f t="shared" si="60"/>
        <v>740</v>
      </c>
      <c r="G191" s="308">
        <v>3</v>
      </c>
      <c r="H191" s="307">
        <f t="shared" si="61"/>
        <v>350</v>
      </c>
      <c r="I191" s="308">
        <v>2</v>
      </c>
      <c r="J191" s="307">
        <f t="shared" si="62"/>
        <v>125</v>
      </c>
      <c r="K191" s="308">
        <v>2</v>
      </c>
      <c r="L191" s="307">
        <f t="shared" si="63"/>
        <v>125</v>
      </c>
      <c r="M191" s="309">
        <v>2</v>
      </c>
      <c r="N191" s="307">
        <f t="shared" si="64"/>
        <v>75</v>
      </c>
      <c r="O191" s="309">
        <v>1</v>
      </c>
      <c r="P191" s="307">
        <f t="shared" si="65"/>
        <v>25</v>
      </c>
      <c r="Q191" s="309">
        <v>1</v>
      </c>
      <c r="R191" s="307">
        <f t="shared" si="66"/>
        <v>10</v>
      </c>
      <c r="S191" s="308">
        <v>1</v>
      </c>
      <c r="T191" s="307">
        <f t="shared" si="67"/>
        <v>20</v>
      </c>
      <c r="U191" s="308">
        <v>1</v>
      </c>
      <c r="V191" s="307">
        <f t="shared" si="68"/>
        <v>5</v>
      </c>
      <c r="W191" s="308">
        <v>1</v>
      </c>
      <c r="X191" s="307">
        <f t="shared" si="69"/>
        <v>5</v>
      </c>
    </row>
    <row r="192" spans="1:24" x14ac:dyDescent="0.15">
      <c r="A192" s="292">
        <v>189</v>
      </c>
      <c r="B192" s="304">
        <v>12</v>
      </c>
      <c r="C192" s="297" t="s">
        <v>839</v>
      </c>
      <c r="D192" s="315">
        <v>5</v>
      </c>
      <c r="E192" s="306">
        <f>IF(ISERROR(VLOOKUP(F192,[1]JC17!$A$8:$C$34,3)),"-",VLOOKUP(F192,[1]JC17!$A$8:$C$34,3))</f>
        <v>5</v>
      </c>
      <c r="F192" s="307">
        <f t="shared" si="60"/>
        <v>540</v>
      </c>
      <c r="G192" s="308">
        <v>3</v>
      </c>
      <c r="H192" s="307">
        <f t="shared" si="61"/>
        <v>350</v>
      </c>
      <c r="I192" s="308">
        <v>1</v>
      </c>
      <c r="J192" s="307">
        <f t="shared" si="62"/>
        <v>25</v>
      </c>
      <c r="K192" s="308">
        <v>1</v>
      </c>
      <c r="L192" s="307">
        <f t="shared" si="63"/>
        <v>25</v>
      </c>
      <c r="M192" s="309">
        <v>2</v>
      </c>
      <c r="N192" s="307">
        <f t="shared" si="64"/>
        <v>75</v>
      </c>
      <c r="O192" s="309">
        <v>1</v>
      </c>
      <c r="P192" s="307">
        <f t="shared" si="65"/>
        <v>25</v>
      </c>
      <c r="Q192" s="309">
        <v>1</v>
      </c>
      <c r="R192" s="307">
        <f t="shared" si="66"/>
        <v>10</v>
      </c>
      <c r="S192" s="308">
        <v>1</v>
      </c>
      <c r="T192" s="307">
        <f t="shared" si="67"/>
        <v>20</v>
      </c>
      <c r="U192" s="308">
        <v>1</v>
      </c>
      <c r="V192" s="307">
        <f t="shared" si="68"/>
        <v>5</v>
      </c>
      <c r="W192" s="308">
        <v>1</v>
      </c>
      <c r="X192" s="307">
        <f t="shared" si="69"/>
        <v>5</v>
      </c>
    </row>
    <row r="193" spans="1:24" x14ac:dyDescent="0.15">
      <c r="A193" s="292">
        <v>190</v>
      </c>
      <c r="B193" s="304">
        <v>13</v>
      </c>
      <c r="C193" s="297" t="s">
        <v>4</v>
      </c>
      <c r="D193" s="315">
        <v>3</v>
      </c>
      <c r="E193" s="306">
        <f>IF(ISERROR(VLOOKUP(F193,[1]JC17!$A$8:$C$34,3)),"-",VLOOKUP(F193,[1]JC17!$A$8:$C$34,3))</f>
        <v>3</v>
      </c>
      <c r="F193" s="307">
        <f t="shared" si="60"/>
        <v>340</v>
      </c>
      <c r="G193" s="308">
        <v>2</v>
      </c>
      <c r="H193" s="307">
        <f t="shared" si="61"/>
        <v>200</v>
      </c>
      <c r="I193" s="308">
        <v>1</v>
      </c>
      <c r="J193" s="307">
        <f t="shared" si="62"/>
        <v>25</v>
      </c>
      <c r="K193" s="308">
        <v>1</v>
      </c>
      <c r="L193" s="307">
        <f t="shared" si="63"/>
        <v>25</v>
      </c>
      <c r="M193" s="309">
        <v>1</v>
      </c>
      <c r="N193" s="307">
        <f t="shared" si="64"/>
        <v>25</v>
      </c>
      <c r="O193" s="309">
        <v>1</v>
      </c>
      <c r="P193" s="307">
        <f t="shared" si="65"/>
        <v>25</v>
      </c>
      <c r="Q193" s="309">
        <v>1</v>
      </c>
      <c r="R193" s="307">
        <f t="shared" si="66"/>
        <v>10</v>
      </c>
      <c r="S193" s="308">
        <v>1</v>
      </c>
      <c r="T193" s="307">
        <f t="shared" si="67"/>
        <v>20</v>
      </c>
      <c r="U193" s="308">
        <v>1</v>
      </c>
      <c r="V193" s="307">
        <f t="shared" si="68"/>
        <v>5</v>
      </c>
      <c r="W193" s="308">
        <v>1</v>
      </c>
      <c r="X193" s="307">
        <f t="shared" si="69"/>
        <v>5</v>
      </c>
    </row>
    <row r="194" spans="1:24" x14ac:dyDescent="0.15">
      <c r="A194" s="292">
        <v>191</v>
      </c>
      <c r="B194" s="304">
        <v>14</v>
      </c>
      <c r="C194" s="297" t="s">
        <v>22</v>
      </c>
      <c r="D194" s="315">
        <v>5</v>
      </c>
      <c r="E194" s="306">
        <f>IF(ISERROR(VLOOKUP(F194,[1]JC17!$A$8:$C$34,3)),"-",VLOOKUP(F194,[1]JC17!$A$8:$C$34,3))</f>
        <v>5</v>
      </c>
      <c r="F194" s="307">
        <f t="shared" si="60"/>
        <v>540</v>
      </c>
      <c r="G194" s="308">
        <v>3</v>
      </c>
      <c r="H194" s="307">
        <f t="shared" si="61"/>
        <v>350</v>
      </c>
      <c r="I194" s="308">
        <v>1</v>
      </c>
      <c r="J194" s="307">
        <f t="shared" si="62"/>
        <v>25</v>
      </c>
      <c r="K194" s="308">
        <v>1</v>
      </c>
      <c r="L194" s="307">
        <f t="shared" si="63"/>
        <v>25</v>
      </c>
      <c r="M194" s="309">
        <v>2</v>
      </c>
      <c r="N194" s="307">
        <f t="shared" si="64"/>
        <v>75</v>
      </c>
      <c r="O194" s="309">
        <v>1</v>
      </c>
      <c r="P194" s="307">
        <f t="shared" si="65"/>
        <v>25</v>
      </c>
      <c r="Q194" s="309">
        <v>1</v>
      </c>
      <c r="R194" s="307">
        <f t="shared" si="66"/>
        <v>10</v>
      </c>
      <c r="S194" s="308">
        <v>1</v>
      </c>
      <c r="T194" s="307">
        <f t="shared" si="67"/>
        <v>20</v>
      </c>
      <c r="U194" s="308">
        <v>1</v>
      </c>
      <c r="V194" s="307">
        <f t="shared" si="68"/>
        <v>5</v>
      </c>
      <c r="W194" s="308">
        <v>1</v>
      </c>
      <c r="X194" s="307">
        <f t="shared" si="69"/>
        <v>5</v>
      </c>
    </row>
    <row r="195" spans="1:24" x14ac:dyDescent="0.15">
      <c r="A195" s="292">
        <v>192</v>
      </c>
      <c r="B195" s="304">
        <v>15</v>
      </c>
      <c r="C195" s="297" t="s">
        <v>176</v>
      </c>
      <c r="D195" s="315">
        <v>7</v>
      </c>
      <c r="E195" s="306">
        <f>IF(ISERROR(VLOOKUP(F195,[1]JC17!$A$8:$C$34,3)),"-",VLOOKUP(F195,[1]JC17!$A$8:$C$34,3))</f>
        <v>7</v>
      </c>
      <c r="F195" s="307">
        <f t="shared" si="60"/>
        <v>880</v>
      </c>
      <c r="G195" s="308">
        <v>3</v>
      </c>
      <c r="H195" s="307">
        <f t="shared" si="61"/>
        <v>350</v>
      </c>
      <c r="I195" s="308">
        <v>2</v>
      </c>
      <c r="J195" s="307">
        <f t="shared" si="62"/>
        <v>125</v>
      </c>
      <c r="K195" s="308">
        <v>2</v>
      </c>
      <c r="L195" s="307">
        <f t="shared" si="63"/>
        <v>125</v>
      </c>
      <c r="M195" s="309">
        <v>3</v>
      </c>
      <c r="N195" s="307">
        <f t="shared" si="64"/>
        <v>150</v>
      </c>
      <c r="O195" s="309">
        <v>2</v>
      </c>
      <c r="P195" s="307">
        <f t="shared" si="65"/>
        <v>75</v>
      </c>
      <c r="Q195" s="309">
        <v>2</v>
      </c>
      <c r="R195" s="307">
        <f t="shared" si="66"/>
        <v>25</v>
      </c>
      <c r="S195" s="308">
        <v>1</v>
      </c>
      <c r="T195" s="307">
        <f t="shared" si="67"/>
        <v>20</v>
      </c>
      <c r="U195" s="308">
        <v>1</v>
      </c>
      <c r="V195" s="307">
        <f t="shared" si="68"/>
        <v>5</v>
      </c>
      <c r="W195" s="308">
        <v>1</v>
      </c>
      <c r="X195" s="307">
        <f t="shared" si="69"/>
        <v>5</v>
      </c>
    </row>
    <row r="196" spans="1:24" x14ac:dyDescent="0.15">
      <c r="A196" s="292">
        <v>193</v>
      </c>
      <c r="B196" s="295"/>
      <c r="C196" s="296" t="s">
        <v>102</v>
      </c>
      <c r="D196" s="355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297"/>
      <c r="X196" s="297"/>
    </row>
    <row r="197" spans="1:24" x14ac:dyDescent="0.15">
      <c r="A197" s="292">
        <v>194</v>
      </c>
      <c r="B197" s="298"/>
      <c r="C197" s="299" t="s">
        <v>827</v>
      </c>
      <c r="D197" s="355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297"/>
      <c r="Q197" s="297"/>
      <c r="R197" s="297"/>
      <c r="S197" s="297"/>
      <c r="T197" s="297"/>
      <c r="U197" s="297"/>
      <c r="V197" s="297"/>
      <c r="W197" s="297"/>
      <c r="X197" s="297"/>
    </row>
    <row r="198" spans="1:24" x14ac:dyDescent="0.15">
      <c r="A198" s="292">
        <v>195</v>
      </c>
      <c r="B198" s="300"/>
      <c r="C198" s="301" t="s">
        <v>147</v>
      </c>
      <c r="D198" s="355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</row>
    <row r="199" spans="1:24" x14ac:dyDescent="0.15">
      <c r="A199" s="292">
        <v>196</v>
      </c>
      <c r="B199" s="304">
        <v>1</v>
      </c>
      <c r="C199" s="305" t="s">
        <v>2</v>
      </c>
      <c r="D199" s="320">
        <v>6</v>
      </c>
      <c r="E199" s="306">
        <f>IF(ISERROR(VLOOKUP(F199,[1]JC17!$A$8:$C$34,3)),"-",VLOOKUP(F199,[1]JC17!$A$8:$C$34,3))</f>
        <v>6</v>
      </c>
      <c r="F199" s="307">
        <f>H199+J199+L199+N199+P199+R199+T199+V199+X199</f>
        <v>740</v>
      </c>
      <c r="G199" s="308">
        <v>3</v>
      </c>
      <c r="H199" s="307">
        <f>IF(AND(G199=1),50,IF(AND(G199=2),200,IF(AND(G199=3),350,IF(AND(G199=4),550,IF(AND(G199=5),750,IF(AND(G199=6),950,IF(AND(G199=7),1250,IF(AND(G199=8),1550,IF(AND(G199=9),1850,0)))))))))</f>
        <v>350</v>
      </c>
      <c r="I199" s="308">
        <v>2</v>
      </c>
      <c r="J199" s="307">
        <f>IF(AND(I199=1),25,IF(AND(I199=2),125,IF(AND(I199=3),275,IF(AND(I199=4),450,IF(AND(I199=5),650,0)))))</f>
        <v>125</v>
      </c>
      <c r="K199" s="308">
        <v>2</v>
      </c>
      <c r="L199" s="307">
        <f>IF(AND(K199=1),25,IF(AND(K199=2),125,IF(AND(K199=3),275,IF(AND(K199=4),450,IF(AND(K199=5),650,0)))))</f>
        <v>125</v>
      </c>
      <c r="M199" s="309">
        <v>2</v>
      </c>
      <c r="N199" s="307">
        <f>IF(AND(M199=1),25,IF(AND(M199=2),75,IF(AND(M199=3),150,IF(AND(M199=4),225,IF(AND(M199=5),325,IF(AND(M199=6),450,0))))))</f>
        <v>75</v>
      </c>
      <c r="O199" s="309">
        <v>1</v>
      </c>
      <c r="P199" s="307">
        <f>IF(AND(O199=1),25,IF(AND(O199=2),75,IF(AND(O199=3),150,IF(AND(O199=4),225,IF(AND(O199=5),325,IF(AND(O199=6),450,0))))))</f>
        <v>25</v>
      </c>
      <c r="Q199" s="309">
        <v>1</v>
      </c>
      <c r="R199" s="307">
        <f>IF(AND(Q199=1),10,IF(AND(Q199=2),25,IF(AND(Q199=3),60,IF(AND(Q199=4),110,0))))</f>
        <v>10</v>
      </c>
      <c r="S199" s="308">
        <v>1</v>
      </c>
      <c r="T199" s="307">
        <f>IF(AND(S199=1),20,IF(AND(S199=2),50,IF(AND(S199=3),120,IF(AND(S199=4),220,0))))</f>
        <v>20</v>
      </c>
      <c r="U199" s="308">
        <v>1</v>
      </c>
      <c r="V199" s="307">
        <f>IF(AND(U199=1),5,IF(AND(U199=2),20,IF(AND(U199=3),50,0)))</f>
        <v>5</v>
      </c>
      <c r="W199" s="308">
        <v>1</v>
      </c>
      <c r="X199" s="307">
        <f>IF(AND(W199=1),5,IF(AND(W199=2),20,IF(AND(W199=3),50,0)))</f>
        <v>5</v>
      </c>
    </row>
    <row r="200" spans="1:24" x14ac:dyDescent="0.15">
      <c r="A200" s="292">
        <v>197</v>
      </c>
      <c r="B200" s="304">
        <v>2</v>
      </c>
      <c r="C200" s="305" t="s">
        <v>839</v>
      </c>
      <c r="D200" s="320">
        <v>5</v>
      </c>
      <c r="E200" s="306">
        <f>IF(ISERROR(VLOOKUP(F200,[1]JC17!$A$8:$C$34,3)),"-",VLOOKUP(F200,[1]JC17!$A$8:$C$34,3))</f>
        <v>5</v>
      </c>
      <c r="F200" s="307">
        <f>H200+J200+L200+N200+P200+R200+T200+V200+X200</f>
        <v>540</v>
      </c>
      <c r="G200" s="308">
        <v>3</v>
      </c>
      <c r="H200" s="307">
        <f>IF(AND(G200=1),50,IF(AND(G200=2),200,IF(AND(G200=3),350,IF(AND(G200=4),550,IF(AND(G200=5),750,IF(AND(G200=6),950,IF(AND(G200=7),1250,IF(AND(G200=8),1550,IF(AND(G200=9),1850,0)))))))))</f>
        <v>350</v>
      </c>
      <c r="I200" s="308">
        <v>1</v>
      </c>
      <c r="J200" s="307">
        <f>IF(AND(I200=1),25,IF(AND(I200=2),125,IF(AND(I200=3),275,IF(AND(I200=4),450,IF(AND(I200=5),650,0)))))</f>
        <v>25</v>
      </c>
      <c r="K200" s="308">
        <v>1</v>
      </c>
      <c r="L200" s="307">
        <f>IF(AND(K200=1),25,IF(AND(K200=2),125,IF(AND(K200=3),275,IF(AND(K200=4),450,IF(AND(K200=5),650,0)))))</f>
        <v>25</v>
      </c>
      <c r="M200" s="309">
        <v>2</v>
      </c>
      <c r="N200" s="307">
        <f>IF(AND(M200=1),25,IF(AND(M200=2),75,IF(AND(M200=3),150,IF(AND(M200=4),225,IF(AND(M200=5),325,IF(AND(M200=6),450,0))))))</f>
        <v>75</v>
      </c>
      <c r="O200" s="309">
        <v>1</v>
      </c>
      <c r="P200" s="307">
        <f>IF(AND(O200=1),25,IF(AND(O200=2),75,IF(AND(O200=3),150,IF(AND(O200=4),225,IF(AND(O200=5),325,IF(AND(O200=6),450,0))))))</f>
        <v>25</v>
      </c>
      <c r="Q200" s="309">
        <v>1</v>
      </c>
      <c r="R200" s="307">
        <f>IF(AND(Q200=1),10,IF(AND(Q200=2),25,IF(AND(Q200=3),60,IF(AND(Q200=4),110,0))))</f>
        <v>10</v>
      </c>
      <c r="S200" s="308">
        <v>1</v>
      </c>
      <c r="T200" s="307">
        <f>IF(AND(S200=1),20,IF(AND(S200=2),50,IF(AND(S200=3),120,IF(AND(S200=4),220,0))))</f>
        <v>20</v>
      </c>
      <c r="U200" s="308">
        <v>1</v>
      </c>
      <c r="V200" s="307">
        <f>IF(AND(U200=1),5,IF(AND(U200=2),20,IF(AND(U200=3),50,0)))</f>
        <v>5</v>
      </c>
      <c r="W200" s="308">
        <v>1</v>
      </c>
      <c r="X200" s="307">
        <f>IF(AND(W200=1),5,IF(AND(W200=2),20,IF(AND(W200=3),50,0)))</f>
        <v>5</v>
      </c>
    </row>
    <row r="201" spans="1:24" x14ac:dyDescent="0.15">
      <c r="A201" s="292">
        <v>198</v>
      </c>
      <c r="B201" s="304">
        <v>3</v>
      </c>
      <c r="C201" s="305" t="s">
        <v>176</v>
      </c>
      <c r="D201" s="320">
        <v>7</v>
      </c>
      <c r="E201" s="306">
        <f>IF(ISERROR(VLOOKUP(F201,[1]JC17!$A$8:$C$34,3)),"-",VLOOKUP(F201,[1]JC17!$A$8:$C$34,3))</f>
        <v>7</v>
      </c>
      <c r="F201" s="307">
        <f>H201+J201+L201+N201+P201+R201+T201+V201+X201</f>
        <v>880</v>
      </c>
      <c r="G201" s="308">
        <v>3</v>
      </c>
      <c r="H201" s="307">
        <f>IF(AND(G201=1),50,IF(AND(G201=2),200,IF(AND(G201=3),350,IF(AND(G201=4),550,IF(AND(G201=5),750,IF(AND(G201=6),950,IF(AND(G201=7),1250,IF(AND(G201=8),1550,IF(AND(G201=9),1850,0)))))))))</f>
        <v>350</v>
      </c>
      <c r="I201" s="308">
        <v>2</v>
      </c>
      <c r="J201" s="307">
        <f>IF(AND(I201=1),25,IF(AND(I201=2),125,IF(AND(I201=3),275,IF(AND(I201=4),450,IF(AND(I201=5),650,0)))))</f>
        <v>125</v>
      </c>
      <c r="K201" s="308">
        <v>2</v>
      </c>
      <c r="L201" s="307">
        <f>IF(AND(K201=1),25,IF(AND(K201=2),125,IF(AND(K201=3),275,IF(AND(K201=4),450,IF(AND(K201=5),650,0)))))</f>
        <v>125</v>
      </c>
      <c r="M201" s="309">
        <v>3</v>
      </c>
      <c r="N201" s="307">
        <f>IF(AND(M201=1),25,IF(AND(M201=2),75,IF(AND(M201=3),150,IF(AND(M201=4),225,IF(AND(M201=5),325,IF(AND(M201=6),450,0))))))</f>
        <v>150</v>
      </c>
      <c r="O201" s="309">
        <v>2</v>
      </c>
      <c r="P201" s="307">
        <f>IF(AND(O201=1),25,IF(AND(O201=2),75,IF(AND(O201=3),150,IF(AND(O201=4),225,IF(AND(O201=5),325,IF(AND(O201=6),450,0))))))</f>
        <v>75</v>
      </c>
      <c r="Q201" s="309">
        <v>2</v>
      </c>
      <c r="R201" s="307">
        <f>IF(AND(Q201=1),10,IF(AND(Q201=2),25,IF(AND(Q201=3),60,IF(AND(Q201=4),110,0))))</f>
        <v>25</v>
      </c>
      <c r="S201" s="308">
        <v>1</v>
      </c>
      <c r="T201" s="307">
        <f>IF(AND(S201=1),20,IF(AND(S201=2),50,IF(AND(S201=3),120,IF(AND(S201=4),220,0))))</f>
        <v>20</v>
      </c>
      <c r="U201" s="308">
        <v>1</v>
      </c>
      <c r="V201" s="307">
        <f>IF(AND(U201=1),5,IF(AND(U201=2),20,IF(AND(U201=3),50,0)))</f>
        <v>5</v>
      </c>
      <c r="W201" s="308">
        <v>1</v>
      </c>
      <c r="X201" s="307">
        <f>IF(AND(W201=1),5,IF(AND(W201=2),20,IF(AND(W201=3),50,0)))</f>
        <v>5</v>
      </c>
    </row>
    <row r="202" spans="1:24" x14ac:dyDescent="0.15">
      <c r="A202" s="292">
        <v>199</v>
      </c>
      <c r="B202" s="300"/>
      <c r="C202" s="301" t="s">
        <v>148</v>
      </c>
      <c r="D202" s="355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</row>
    <row r="203" spans="1:24" x14ac:dyDescent="0.15">
      <c r="A203" s="292">
        <v>200</v>
      </c>
      <c r="B203" s="304">
        <v>1</v>
      </c>
      <c r="C203" s="305" t="s">
        <v>96</v>
      </c>
      <c r="D203" s="320">
        <v>5</v>
      </c>
      <c r="E203" s="306">
        <f>IF(ISERROR(VLOOKUP(F203,[1]JC17!$A$8:$C$34,3)),"-",VLOOKUP(F203,[1]JC17!$A$8:$C$34,3))</f>
        <v>5</v>
      </c>
      <c r="F203" s="307">
        <f t="shared" ref="F203:F213" si="70">H203+J203+L203+N203+P203+R203+T203+V203+X203</f>
        <v>540</v>
      </c>
      <c r="G203" s="308">
        <v>3</v>
      </c>
      <c r="H203" s="307">
        <f t="shared" ref="H203:H213" si="71">IF(AND(G203=1),50,IF(AND(G203=2),200,IF(AND(G203=3),350,IF(AND(G203=4),550,IF(AND(G203=5),750,IF(AND(G203=6),950,IF(AND(G203=7),1250,IF(AND(G203=8),1550,IF(AND(G203=9),1850,0)))))))))</f>
        <v>350</v>
      </c>
      <c r="I203" s="308">
        <v>1</v>
      </c>
      <c r="J203" s="307">
        <f t="shared" ref="J203:J213" si="72">IF(AND(I203=1),25,IF(AND(I203=2),125,IF(AND(I203=3),275,IF(AND(I203=4),450,IF(AND(I203=5),650,0)))))</f>
        <v>25</v>
      </c>
      <c r="K203" s="308">
        <v>1</v>
      </c>
      <c r="L203" s="307">
        <f t="shared" ref="L203:L213" si="73">IF(AND(K203=1),25,IF(AND(K203=2),125,IF(AND(K203=3),275,IF(AND(K203=4),450,IF(AND(K203=5),650,0)))))</f>
        <v>25</v>
      </c>
      <c r="M203" s="309">
        <v>2</v>
      </c>
      <c r="N203" s="307">
        <f t="shared" ref="N203:N213" si="74">IF(AND(M203=1),25,IF(AND(M203=2),75,IF(AND(M203=3),150,IF(AND(M203=4),225,IF(AND(M203=5),325,IF(AND(M203=6),450,0))))))</f>
        <v>75</v>
      </c>
      <c r="O203" s="309">
        <v>1</v>
      </c>
      <c r="P203" s="307">
        <f t="shared" ref="P203:P213" si="75">IF(AND(O203=1),25,IF(AND(O203=2),75,IF(AND(O203=3),150,IF(AND(O203=4),225,IF(AND(O203=5),325,IF(AND(O203=6),450,0))))))</f>
        <v>25</v>
      </c>
      <c r="Q203" s="309">
        <v>1</v>
      </c>
      <c r="R203" s="307">
        <f t="shared" ref="R203:R213" si="76">IF(AND(Q203=1),10,IF(AND(Q203=2),25,IF(AND(Q203=3),60,IF(AND(Q203=4),110,0))))</f>
        <v>10</v>
      </c>
      <c r="S203" s="308">
        <v>1</v>
      </c>
      <c r="T203" s="307">
        <f t="shared" ref="T203:T213" si="77">IF(AND(S203=1),20,IF(AND(S203=2),50,IF(AND(S203=3),120,IF(AND(S203=4),220,0))))</f>
        <v>20</v>
      </c>
      <c r="U203" s="308">
        <v>1</v>
      </c>
      <c r="V203" s="307">
        <f t="shared" ref="V203:V213" si="78">IF(AND(U203=1),5,IF(AND(U203=2),20,IF(AND(U203=3),50,0)))</f>
        <v>5</v>
      </c>
      <c r="W203" s="308">
        <v>1</v>
      </c>
      <c r="X203" s="307">
        <f t="shared" ref="X203:X213" si="79">IF(AND(W203=1),5,IF(AND(W203=2),20,IF(AND(W203=3),50,0)))</f>
        <v>5</v>
      </c>
    </row>
    <row r="204" spans="1:24" x14ac:dyDescent="0.15">
      <c r="A204" s="292">
        <v>201</v>
      </c>
      <c r="B204" s="304">
        <v>2</v>
      </c>
      <c r="C204" s="305" t="s">
        <v>23</v>
      </c>
      <c r="D204" s="320">
        <v>1</v>
      </c>
      <c r="E204" s="306">
        <f>IF(ISERROR(VLOOKUP(F204,[1]JC17!$A$8:$C$34,3)),"-",VLOOKUP(F204,[1]JC17!$A$8:$C$34,3))</f>
        <v>1</v>
      </c>
      <c r="F204" s="307">
        <f t="shared" si="70"/>
        <v>190</v>
      </c>
      <c r="G204" s="308">
        <v>1</v>
      </c>
      <c r="H204" s="307">
        <f t="shared" si="71"/>
        <v>50</v>
      </c>
      <c r="I204" s="308">
        <v>1</v>
      </c>
      <c r="J204" s="307">
        <f t="shared" si="72"/>
        <v>25</v>
      </c>
      <c r="K204" s="308">
        <v>1</v>
      </c>
      <c r="L204" s="307">
        <f t="shared" si="73"/>
        <v>25</v>
      </c>
      <c r="M204" s="309">
        <v>1</v>
      </c>
      <c r="N204" s="307">
        <f t="shared" si="74"/>
        <v>25</v>
      </c>
      <c r="O204" s="309">
        <v>1</v>
      </c>
      <c r="P204" s="307">
        <f t="shared" si="75"/>
        <v>25</v>
      </c>
      <c r="Q204" s="309">
        <v>1</v>
      </c>
      <c r="R204" s="307">
        <f t="shared" si="76"/>
        <v>10</v>
      </c>
      <c r="S204" s="308">
        <v>1</v>
      </c>
      <c r="T204" s="307">
        <f t="shared" si="77"/>
        <v>20</v>
      </c>
      <c r="U204" s="308">
        <v>1</v>
      </c>
      <c r="V204" s="307">
        <f t="shared" si="78"/>
        <v>5</v>
      </c>
      <c r="W204" s="308">
        <v>1</v>
      </c>
      <c r="X204" s="307">
        <f t="shared" si="79"/>
        <v>5</v>
      </c>
    </row>
    <row r="205" spans="1:24" x14ac:dyDescent="0.15">
      <c r="A205" s="292">
        <v>202</v>
      </c>
      <c r="B205" s="304">
        <v>3</v>
      </c>
      <c r="C205" s="305" t="s">
        <v>13</v>
      </c>
      <c r="D205" s="320">
        <v>1</v>
      </c>
      <c r="E205" s="306">
        <f>IF(ISERROR(VLOOKUP(F205,[1]JC17!$A$8:$C$34,3)),"-",VLOOKUP(F205,[1]JC17!$A$8:$C$34,3))</f>
        <v>1</v>
      </c>
      <c r="F205" s="307">
        <f t="shared" si="70"/>
        <v>190</v>
      </c>
      <c r="G205" s="308">
        <v>1</v>
      </c>
      <c r="H205" s="307">
        <f t="shared" si="71"/>
        <v>50</v>
      </c>
      <c r="I205" s="308">
        <v>1</v>
      </c>
      <c r="J205" s="307">
        <f t="shared" si="72"/>
        <v>25</v>
      </c>
      <c r="K205" s="308">
        <v>1</v>
      </c>
      <c r="L205" s="307">
        <f t="shared" si="73"/>
        <v>25</v>
      </c>
      <c r="M205" s="309">
        <v>1</v>
      </c>
      <c r="N205" s="307">
        <f t="shared" si="74"/>
        <v>25</v>
      </c>
      <c r="O205" s="309">
        <v>1</v>
      </c>
      <c r="P205" s="307">
        <f t="shared" si="75"/>
        <v>25</v>
      </c>
      <c r="Q205" s="309">
        <v>1</v>
      </c>
      <c r="R205" s="307">
        <f t="shared" si="76"/>
        <v>10</v>
      </c>
      <c r="S205" s="308">
        <v>1</v>
      </c>
      <c r="T205" s="307">
        <f t="shared" si="77"/>
        <v>20</v>
      </c>
      <c r="U205" s="308">
        <v>1</v>
      </c>
      <c r="V205" s="307">
        <f t="shared" si="78"/>
        <v>5</v>
      </c>
      <c r="W205" s="308">
        <v>1</v>
      </c>
      <c r="X205" s="307">
        <f t="shared" si="79"/>
        <v>5</v>
      </c>
    </row>
    <row r="206" spans="1:24" x14ac:dyDescent="0.15">
      <c r="A206" s="292">
        <v>203</v>
      </c>
      <c r="B206" s="304">
        <v>4</v>
      </c>
      <c r="C206" s="305" t="s">
        <v>15</v>
      </c>
      <c r="D206" s="320">
        <v>3</v>
      </c>
      <c r="E206" s="306">
        <f>IF(ISERROR(VLOOKUP(F206,[1]JC17!$A$8:$C$34,3)),"-",VLOOKUP(F206,[1]JC17!$A$8:$C$34,3))</f>
        <v>3</v>
      </c>
      <c r="F206" s="307">
        <f t="shared" si="70"/>
        <v>340</v>
      </c>
      <c r="G206" s="308">
        <v>2</v>
      </c>
      <c r="H206" s="307">
        <f t="shared" si="71"/>
        <v>200</v>
      </c>
      <c r="I206" s="308">
        <v>1</v>
      </c>
      <c r="J206" s="307">
        <f t="shared" si="72"/>
        <v>25</v>
      </c>
      <c r="K206" s="308">
        <v>1</v>
      </c>
      <c r="L206" s="307">
        <f t="shared" si="73"/>
        <v>25</v>
      </c>
      <c r="M206" s="309">
        <v>1</v>
      </c>
      <c r="N206" s="307">
        <f t="shared" si="74"/>
        <v>25</v>
      </c>
      <c r="O206" s="309">
        <v>1</v>
      </c>
      <c r="P206" s="307">
        <f t="shared" si="75"/>
        <v>25</v>
      </c>
      <c r="Q206" s="309">
        <v>1</v>
      </c>
      <c r="R206" s="307">
        <f t="shared" si="76"/>
        <v>10</v>
      </c>
      <c r="S206" s="308">
        <v>1</v>
      </c>
      <c r="T206" s="307">
        <f t="shared" si="77"/>
        <v>20</v>
      </c>
      <c r="U206" s="308">
        <v>1</v>
      </c>
      <c r="V206" s="307">
        <f t="shared" si="78"/>
        <v>5</v>
      </c>
      <c r="W206" s="308">
        <v>1</v>
      </c>
      <c r="X206" s="307">
        <f t="shared" si="79"/>
        <v>5</v>
      </c>
    </row>
    <row r="207" spans="1:24" x14ac:dyDescent="0.15">
      <c r="A207" s="292">
        <v>204</v>
      </c>
      <c r="B207" s="304">
        <v>5</v>
      </c>
      <c r="C207" s="297" t="s">
        <v>14</v>
      </c>
      <c r="D207" s="315">
        <v>3</v>
      </c>
      <c r="E207" s="306">
        <f>IF(ISERROR(VLOOKUP(F207,[1]JC17!$A$8:$C$34,3)),"-",VLOOKUP(F207,[1]JC17!$A$8:$C$34,3))</f>
        <v>3</v>
      </c>
      <c r="F207" s="307">
        <f t="shared" si="70"/>
        <v>340</v>
      </c>
      <c r="G207" s="308">
        <v>2</v>
      </c>
      <c r="H207" s="307">
        <f t="shared" si="71"/>
        <v>200</v>
      </c>
      <c r="I207" s="308">
        <v>1</v>
      </c>
      <c r="J207" s="307">
        <f t="shared" si="72"/>
        <v>25</v>
      </c>
      <c r="K207" s="308">
        <v>1</v>
      </c>
      <c r="L207" s="307">
        <f t="shared" si="73"/>
        <v>25</v>
      </c>
      <c r="M207" s="309">
        <v>1</v>
      </c>
      <c r="N207" s="307">
        <f t="shared" si="74"/>
        <v>25</v>
      </c>
      <c r="O207" s="309">
        <v>1</v>
      </c>
      <c r="P207" s="307">
        <f t="shared" si="75"/>
        <v>25</v>
      </c>
      <c r="Q207" s="309">
        <v>1</v>
      </c>
      <c r="R207" s="307">
        <f t="shared" si="76"/>
        <v>10</v>
      </c>
      <c r="S207" s="308">
        <v>1</v>
      </c>
      <c r="T207" s="307">
        <f t="shared" si="77"/>
        <v>20</v>
      </c>
      <c r="U207" s="308">
        <v>1</v>
      </c>
      <c r="V207" s="307">
        <f t="shared" si="78"/>
        <v>5</v>
      </c>
      <c r="W207" s="308">
        <v>1</v>
      </c>
      <c r="X207" s="307">
        <f t="shared" si="79"/>
        <v>5</v>
      </c>
    </row>
    <row r="208" spans="1:24" x14ac:dyDescent="0.15">
      <c r="A208" s="292">
        <v>205</v>
      </c>
      <c r="B208" s="304">
        <v>6</v>
      </c>
      <c r="C208" s="297" t="s">
        <v>24</v>
      </c>
      <c r="D208" s="315">
        <v>5</v>
      </c>
      <c r="E208" s="306">
        <f>IF(ISERROR(VLOOKUP(F208,[1]JC17!$A$8:$C$34,3)),"-",VLOOKUP(F208,[1]JC17!$A$8:$C$34,3))</f>
        <v>5</v>
      </c>
      <c r="F208" s="307">
        <f t="shared" si="70"/>
        <v>540</v>
      </c>
      <c r="G208" s="308">
        <v>3</v>
      </c>
      <c r="H208" s="307">
        <f t="shared" si="71"/>
        <v>350</v>
      </c>
      <c r="I208" s="308">
        <v>1</v>
      </c>
      <c r="J208" s="307">
        <f t="shared" si="72"/>
        <v>25</v>
      </c>
      <c r="K208" s="308">
        <v>1</v>
      </c>
      <c r="L208" s="307">
        <f t="shared" si="73"/>
        <v>25</v>
      </c>
      <c r="M208" s="309">
        <v>2</v>
      </c>
      <c r="N208" s="307">
        <f t="shared" si="74"/>
        <v>75</v>
      </c>
      <c r="O208" s="309">
        <v>1</v>
      </c>
      <c r="P208" s="307">
        <f t="shared" si="75"/>
        <v>25</v>
      </c>
      <c r="Q208" s="309">
        <v>1</v>
      </c>
      <c r="R208" s="307">
        <f t="shared" si="76"/>
        <v>10</v>
      </c>
      <c r="S208" s="308">
        <v>1</v>
      </c>
      <c r="T208" s="307">
        <f t="shared" si="77"/>
        <v>20</v>
      </c>
      <c r="U208" s="308">
        <v>1</v>
      </c>
      <c r="V208" s="307">
        <f t="shared" si="78"/>
        <v>5</v>
      </c>
      <c r="W208" s="308">
        <v>1</v>
      </c>
      <c r="X208" s="307">
        <f t="shared" si="79"/>
        <v>5</v>
      </c>
    </row>
    <row r="209" spans="1:24" x14ac:dyDescent="0.15">
      <c r="A209" s="292">
        <v>206</v>
      </c>
      <c r="B209" s="304">
        <v>7</v>
      </c>
      <c r="C209" s="297" t="s">
        <v>101</v>
      </c>
      <c r="D209" s="315">
        <v>5</v>
      </c>
      <c r="E209" s="306">
        <f>IF(ISERROR(VLOOKUP(F209,[1]JC17!$A$8:$C$34,3)),"-",VLOOKUP(F209,[1]JC17!$A$8:$C$34,3))</f>
        <v>5</v>
      </c>
      <c r="F209" s="307">
        <f t="shared" si="70"/>
        <v>540</v>
      </c>
      <c r="G209" s="308">
        <v>3</v>
      </c>
      <c r="H209" s="307">
        <f t="shared" si="71"/>
        <v>350</v>
      </c>
      <c r="I209" s="308">
        <v>1</v>
      </c>
      <c r="J209" s="307">
        <f t="shared" si="72"/>
        <v>25</v>
      </c>
      <c r="K209" s="308">
        <v>1</v>
      </c>
      <c r="L209" s="307">
        <f t="shared" si="73"/>
        <v>25</v>
      </c>
      <c r="M209" s="309">
        <v>2</v>
      </c>
      <c r="N209" s="307">
        <f t="shared" si="74"/>
        <v>75</v>
      </c>
      <c r="O209" s="309">
        <v>1</v>
      </c>
      <c r="P209" s="307">
        <f t="shared" si="75"/>
        <v>25</v>
      </c>
      <c r="Q209" s="309">
        <v>1</v>
      </c>
      <c r="R209" s="307">
        <f t="shared" si="76"/>
        <v>10</v>
      </c>
      <c r="S209" s="308">
        <v>1</v>
      </c>
      <c r="T209" s="307">
        <f t="shared" si="77"/>
        <v>20</v>
      </c>
      <c r="U209" s="308">
        <v>1</v>
      </c>
      <c r="V209" s="307">
        <f t="shared" si="78"/>
        <v>5</v>
      </c>
      <c r="W209" s="308">
        <v>1</v>
      </c>
      <c r="X209" s="307">
        <f t="shared" si="79"/>
        <v>5</v>
      </c>
    </row>
    <row r="210" spans="1:24" x14ac:dyDescent="0.15">
      <c r="A210" s="292">
        <v>207</v>
      </c>
      <c r="B210" s="304">
        <v>8</v>
      </c>
      <c r="C210" s="297" t="s">
        <v>838</v>
      </c>
      <c r="D210" s="315">
        <v>5</v>
      </c>
      <c r="E210" s="306">
        <f>IF(ISERROR(VLOOKUP(F210,[1]JC17!$A$8:$C$34,3)),"-",VLOOKUP(F210,[1]JC17!$A$8:$C$34,3))</f>
        <v>5</v>
      </c>
      <c r="F210" s="307">
        <f t="shared" si="70"/>
        <v>540</v>
      </c>
      <c r="G210" s="308">
        <v>3</v>
      </c>
      <c r="H210" s="307">
        <f t="shared" si="71"/>
        <v>350</v>
      </c>
      <c r="I210" s="308">
        <v>1</v>
      </c>
      <c r="J210" s="307">
        <f t="shared" si="72"/>
        <v>25</v>
      </c>
      <c r="K210" s="308">
        <v>1</v>
      </c>
      <c r="L210" s="307">
        <f t="shared" si="73"/>
        <v>25</v>
      </c>
      <c r="M210" s="309">
        <v>2</v>
      </c>
      <c r="N210" s="307">
        <f t="shared" si="74"/>
        <v>75</v>
      </c>
      <c r="O210" s="309">
        <v>1</v>
      </c>
      <c r="P210" s="307">
        <f t="shared" si="75"/>
        <v>25</v>
      </c>
      <c r="Q210" s="309">
        <v>1</v>
      </c>
      <c r="R210" s="307">
        <f t="shared" si="76"/>
        <v>10</v>
      </c>
      <c r="S210" s="308">
        <v>1</v>
      </c>
      <c r="T210" s="307">
        <f t="shared" si="77"/>
        <v>20</v>
      </c>
      <c r="U210" s="308">
        <v>1</v>
      </c>
      <c r="V210" s="307">
        <f t="shared" si="78"/>
        <v>5</v>
      </c>
      <c r="W210" s="308">
        <v>1</v>
      </c>
      <c r="X210" s="307">
        <f t="shared" si="79"/>
        <v>5</v>
      </c>
    </row>
    <row r="211" spans="1:24" x14ac:dyDescent="0.15">
      <c r="A211" s="292">
        <v>208</v>
      </c>
      <c r="B211" s="304">
        <v>9</v>
      </c>
      <c r="C211" s="297" t="s">
        <v>3</v>
      </c>
      <c r="D211" s="315">
        <v>5</v>
      </c>
      <c r="E211" s="306">
        <f>IF(ISERROR(VLOOKUP(F211,[1]JC17!$A$8:$C$34,3)),"-",VLOOKUP(F211,[1]JC17!$A$8:$C$34,3))</f>
        <v>5</v>
      </c>
      <c r="F211" s="307">
        <f t="shared" si="70"/>
        <v>540</v>
      </c>
      <c r="G211" s="308">
        <v>3</v>
      </c>
      <c r="H211" s="307">
        <f t="shared" si="71"/>
        <v>350</v>
      </c>
      <c r="I211" s="308">
        <v>1</v>
      </c>
      <c r="J211" s="307">
        <f t="shared" si="72"/>
        <v>25</v>
      </c>
      <c r="K211" s="308">
        <v>1</v>
      </c>
      <c r="L211" s="307">
        <f t="shared" si="73"/>
        <v>25</v>
      </c>
      <c r="M211" s="309">
        <v>2</v>
      </c>
      <c r="N211" s="307">
        <f t="shared" si="74"/>
        <v>75</v>
      </c>
      <c r="O211" s="309">
        <v>1</v>
      </c>
      <c r="P211" s="307">
        <f t="shared" si="75"/>
        <v>25</v>
      </c>
      <c r="Q211" s="309">
        <v>1</v>
      </c>
      <c r="R211" s="307">
        <f t="shared" si="76"/>
        <v>10</v>
      </c>
      <c r="S211" s="308">
        <v>1</v>
      </c>
      <c r="T211" s="307">
        <f t="shared" si="77"/>
        <v>20</v>
      </c>
      <c r="U211" s="308">
        <v>1</v>
      </c>
      <c r="V211" s="307">
        <f t="shared" si="78"/>
        <v>5</v>
      </c>
      <c r="W211" s="308">
        <v>1</v>
      </c>
      <c r="X211" s="307">
        <f t="shared" si="79"/>
        <v>5</v>
      </c>
    </row>
    <row r="212" spans="1:24" x14ac:dyDescent="0.15">
      <c r="A212" s="292">
        <v>209</v>
      </c>
      <c r="B212" s="304">
        <v>10</v>
      </c>
      <c r="C212" s="297" t="s">
        <v>4</v>
      </c>
      <c r="D212" s="315">
        <v>3</v>
      </c>
      <c r="E212" s="306">
        <f>IF(ISERROR(VLOOKUP(F212,[1]JC17!$A$8:$C$34,3)),"-",VLOOKUP(F212,[1]JC17!$A$8:$C$34,3))</f>
        <v>3</v>
      </c>
      <c r="F212" s="307">
        <f t="shared" si="70"/>
        <v>340</v>
      </c>
      <c r="G212" s="308">
        <v>2</v>
      </c>
      <c r="H212" s="307">
        <f t="shared" si="71"/>
        <v>200</v>
      </c>
      <c r="I212" s="308">
        <v>1</v>
      </c>
      <c r="J212" s="307">
        <f t="shared" si="72"/>
        <v>25</v>
      </c>
      <c r="K212" s="308">
        <v>1</v>
      </c>
      <c r="L212" s="307">
        <f t="shared" si="73"/>
        <v>25</v>
      </c>
      <c r="M212" s="309">
        <v>1</v>
      </c>
      <c r="N212" s="307">
        <f t="shared" si="74"/>
        <v>25</v>
      </c>
      <c r="O212" s="309">
        <v>1</v>
      </c>
      <c r="P212" s="307">
        <f t="shared" si="75"/>
        <v>25</v>
      </c>
      <c r="Q212" s="309">
        <v>1</v>
      </c>
      <c r="R212" s="307">
        <f t="shared" si="76"/>
        <v>10</v>
      </c>
      <c r="S212" s="308">
        <v>1</v>
      </c>
      <c r="T212" s="307">
        <f t="shared" si="77"/>
        <v>20</v>
      </c>
      <c r="U212" s="308">
        <v>1</v>
      </c>
      <c r="V212" s="307">
        <f t="shared" si="78"/>
        <v>5</v>
      </c>
      <c r="W212" s="308">
        <v>1</v>
      </c>
      <c r="X212" s="307">
        <f t="shared" si="79"/>
        <v>5</v>
      </c>
    </row>
    <row r="213" spans="1:24" x14ac:dyDescent="0.15">
      <c r="A213" s="292">
        <v>210</v>
      </c>
      <c r="B213" s="304">
        <v>11</v>
      </c>
      <c r="C213" s="297" t="s">
        <v>22</v>
      </c>
      <c r="D213" s="315">
        <v>5</v>
      </c>
      <c r="E213" s="306">
        <f>IF(ISERROR(VLOOKUP(F213,[1]JC17!$A$8:$C$34,3)),"-",VLOOKUP(F213,[1]JC17!$A$8:$C$34,3))</f>
        <v>5</v>
      </c>
      <c r="F213" s="307">
        <f t="shared" si="70"/>
        <v>540</v>
      </c>
      <c r="G213" s="308">
        <v>3</v>
      </c>
      <c r="H213" s="307">
        <f t="shared" si="71"/>
        <v>350</v>
      </c>
      <c r="I213" s="308">
        <v>1</v>
      </c>
      <c r="J213" s="307">
        <f t="shared" si="72"/>
        <v>25</v>
      </c>
      <c r="K213" s="308">
        <v>1</v>
      </c>
      <c r="L213" s="307">
        <f t="shared" si="73"/>
        <v>25</v>
      </c>
      <c r="M213" s="309">
        <v>2</v>
      </c>
      <c r="N213" s="307">
        <f t="shared" si="74"/>
        <v>75</v>
      </c>
      <c r="O213" s="309">
        <v>1</v>
      </c>
      <c r="P213" s="307">
        <f t="shared" si="75"/>
        <v>25</v>
      </c>
      <c r="Q213" s="309">
        <v>1</v>
      </c>
      <c r="R213" s="307">
        <f t="shared" si="76"/>
        <v>10</v>
      </c>
      <c r="S213" s="308">
        <v>1</v>
      </c>
      <c r="T213" s="307">
        <f t="shared" si="77"/>
        <v>20</v>
      </c>
      <c r="U213" s="308">
        <v>1</v>
      </c>
      <c r="V213" s="307">
        <f t="shared" si="78"/>
        <v>5</v>
      </c>
      <c r="W213" s="308">
        <v>1</v>
      </c>
      <c r="X213" s="307">
        <f t="shared" si="79"/>
        <v>5</v>
      </c>
    </row>
    <row r="214" spans="1:24" x14ac:dyDescent="0.15">
      <c r="A214" s="292">
        <v>211</v>
      </c>
      <c r="B214" s="300"/>
      <c r="C214" s="301" t="s">
        <v>149</v>
      </c>
      <c r="D214" s="355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  <c r="S214" s="297"/>
      <c r="T214" s="297"/>
      <c r="U214" s="297"/>
      <c r="V214" s="297"/>
      <c r="W214" s="297"/>
      <c r="X214" s="297"/>
    </row>
    <row r="215" spans="1:24" x14ac:dyDescent="0.15">
      <c r="A215" s="292">
        <v>212</v>
      </c>
      <c r="B215" s="304">
        <v>1</v>
      </c>
      <c r="C215" s="305" t="s">
        <v>832</v>
      </c>
      <c r="D215" s="320">
        <v>6</v>
      </c>
      <c r="E215" s="306">
        <f>IF(ISERROR(VLOOKUP(F215,[1]JC17!$A$8:$C$34,3)),"-",VLOOKUP(F215,[1]JC17!$A$8:$C$34,3))</f>
        <v>6</v>
      </c>
      <c r="F215" s="307">
        <f>H215+J215+L215+N215+P215+R215+T215+V215+X215</f>
        <v>740</v>
      </c>
      <c r="G215" s="308">
        <v>3</v>
      </c>
      <c r="H215" s="307">
        <f>IF(AND(G215=1),50,IF(AND(G215=2),200,IF(AND(G215=3),350,IF(AND(G215=4),550,IF(AND(G215=5),750,IF(AND(G215=6),950,IF(AND(G215=7),1250,IF(AND(G215=8),1550,IF(AND(G215=9),1850,0)))))))))</f>
        <v>350</v>
      </c>
      <c r="I215" s="308">
        <v>2</v>
      </c>
      <c r="J215" s="307">
        <f>IF(AND(I215=1),25,IF(AND(I215=2),125,IF(AND(I215=3),275,IF(AND(I215=4),450,IF(AND(I215=5),650,0)))))</f>
        <v>125</v>
      </c>
      <c r="K215" s="308">
        <v>2</v>
      </c>
      <c r="L215" s="307">
        <f>IF(AND(K215=1),25,IF(AND(K215=2),125,IF(AND(K215=3),275,IF(AND(K215=4),450,IF(AND(K215=5),650,0)))))</f>
        <v>125</v>
      </c>
      <c r="M215" s="309">
        <v>2</v>
      </c>
      <c r="N215" s="307">
        <f>IF(AND(M215=1),25,IF(AND(M215=2),75,IF(AND(M215=3),150,IF(AND(M215=4),225,IF(AND(M215=5),325,IF(AND(M215=6),450,0))))))</f>
        <v>75</v>
      </c>
      <c r="O215" s="309">
        <v>1</v>
      </c>
      <c r="P215" s="307">
        <f>IF(AND(O215=1),25,IF(AND(O215=2),75,IF(AND(O215=3),150,IF(AND(O215=4),225,IF(AND(O215=5),325,IF(AND(O215=6),450,0))))))</f>
        <v>25</v>
      </c>
      <c r="Q215" s="309">
        <v>1</v>
      </c>
      <c r="R215" s="307">
        <f>IF(AND(Q215=1),10,IF(AND(Q215=2),25,IF(AND(Q215=3),60,IF(AND(Q215=4),110,0))))</f>
        <v>10</v>
      </c>
      <c r="S215" s="308">
        <v>1</v>
      </c>
      <c r="T215" s="307">
        <f>IF(AND(S215=1),20,IF(AND(S215=2),50,IF(AND(S215=3),120,IF(AND(S215=4),220,0))))</f>
        <v>20</v>
      </c>
      <c r="U215" s="308">
        <v>1</v>
      </c>
      <c r="V215" s="307">
        <f>IF(AND(U215=1),5,IF(AND(U215=2),20,IF(AND(U215=3),50,0)))</f>
        <v>5</v>
      </c>
      <c r="W215" s="308">
        <v>1</v>
      </c>
      <c r="X215" s="307">
        <f>IF(AND(W215=1),5,IF(AND(W215=2),20,IF(AND(W215=3),50,0)))</f>
        <v>5</v>
      </c>
    </row>
    <row r="216" spans="1:24" x14ac:dyDescent="0.15">
      <c r="A216" s="292">
        <v>213</v>
      </c>
      <c r="B216" s="304">
        <v>2</v>
      </c>
      <c r="C216" s="305" t="s">
        <v>20</v>
      </c>
      <c r="D216" s="320">
        <v>5</v>
      </c>
      <c r="E216" s="306">
        <f>IF(ISERROR(VLOOKUP(F216,[1]JC17!$A$8:$C$34,3)),"-",VLOOKUP(F216,[1]JC17!$A$8:$C$34,3))</f>
        <v>5</v>
      </c>
      <c r="F216" s="307">
        <f>H216+J216+L216+N216+P216+R216+T216+V216+X216</f>
        <v>540</v>
      </c>
      <c r="G216" s="308">
        <v>3</v>
      </c>
      <c r="H216" s="307">
        <f>IF(AND(G216=1),50,IF(AND(G216=2),200,IF(AND(G216=3),350,IF(AND(G216=4),550,IF(AND(G216=5),750,IF(AND(G216=6),950,IF(AND(G216=7),1250,IF(AND(G216=8),1550,IF(AND(G216=9),1850,0)))))))))</f>
        <v>350</v>
      </c>
      <c r="I216" s="308">
        <v>1</v>
      </c>
      <c r="J216" s="307">
        <f>IF(AND(I216=1),25,IF(AND(I216=2),125,IF(AND(I216=3),275,IF(AND(I216=4),450,IF(AND(I216=5),650,0)))))</f>
        <v>25</v>
      </c>
      <c r="K216" s="308">
        <v>1</v>
      </c>
      <c r="L216" s="307">
        <f>IF(AND(K216=1),25,IF(AND(K216=2),125,IF(AND(K216=3),275,IF(AND(K216=4),450,IF(AND(K216=5),650,0)))))</f>
        <v>25</v>
      </c>
      <c r="M216" s="309">
        <v>2</v>
      </c>
      <c r="N216" s="307">
        <f>IF(AND(M216=1),25,IF(AND(M216=2),75,IF(AND(M216=3),150,IF(AND(M216=4),225,IF(AND(M216=5),325,IF(AND(M216=6),450,0))))))</f>
        <v>75</v>
      </c>
      <c r="O216" s="309">
        <v>1</v>
      </c>
      <c r="P216" s="307">
        <f>IF(AND(O216=1),25,IF(AND(O216=2),75,IF(AND(O216=3),150,IF(AND(O216=4),225,IF(AND(O216=5),325,IF(AND(O216=6),450,0))))))</f>
        <v>25</v>
      </c>
      <c r="Q216" s="309">
        <v>1</v>
      </c>
      <c r="R216" s="307">
        <f>IF(AND(Q216=1),10,IF(AND(Q216=2),25,IF(AND(Q216=3),60,IF(AND(Q216=4),110,0))))</f>
        <v>10</v>
      </c>
      <c r="S216" s="308">
        <v>1</v>
      </c>
      <c r="T216" s="307">
        <f>IF(AND(S216=1),20,IF(AND(S216=2),50,IF(AND(S216=3),120,IF(AND(S216=4),220,0))))</f>
        <v>20</v>
      </c>
      <c r="U216" s="308">
        <v>1</v>
      </c>
      <c r="V216" s="307">
        <f>IF(AND(U216=1),5,IF(AND(U216=2),20,IF(AND(U216=3),50,0)))</f>
        <v>5</v>
      </c>
      <c r="W216" s="308">
        <v>1</v>
      </c>
      <c r="X216" s="307">
        <f>IF(AND(W216=1),5,IF(AND(W216=2),20,IF(AND(W216=3),50,0)))</f>
        <v>5</v>
      </c>
    </row>
    <row r="217" spans="1:24" x14ac:dyDescent="0.15">
      <c r="A217" s="292">
        <v>214</v>
      </c>
      <c r="B217" s="304">
        <v>3</v>
      </c>
      <c r="C217" s="305" t="s">
        <v>19</v>
      </c>
      <c r="D217" s="320">
        <v>5</v>
      </c>
      <c r="E217" s="306">
        <f>IF(ISERROR(VLOOKUP(F217,[1]JC17!$A$8:$C$34,3)),"-",VLOOKUP(F217,[1]JC17!$A$8:$C$34,3))</f>
        <v>5</v>
      </c>
      <c r="F217" s="307">
        <f>H217+J217+L217+N217+P217+R217+T217+V217+X217</f>
        <v>540</v>
      </c>
      <c r="G217" s="308">
        <v>3</v>
      </c>
      <c r="H217" s="307">
        <f>IF(AND(G217=1),50,IF(AND(G217=2),200,IF(AND(G217=3),350,IF(AND(G217=4),550,IF(AND(G217=5),750,IF(AND(G217=6),950,IF(AND(G217=7),1250,IF(AND(G217=8),1550,IF(AND(G217=9),1850,0)))))))))</f>
        <v>350</v>
      </c>
      <c r="I217" s="308">
        <v>1</v>
      </c>
      <c r="J217" s="307">
        <f>IF(AND(I217=1),25,IF(AND(I217=2),125,IF(AND(I217=3),275,IF(AND(I217=4),450,IF(AND(I217=5),650,0)))))</f>
        <v>25</v>
      </c>
      <c r="K217" s="308">
        <v>1</v>
      </c>
      <c r="L217" s="307">
        <f>IF(AND(K217=1),25,IF(AND(K217=2),125,IF(AND(K217=3),275,IF(AND(K217=4),450,IF(AND(K217=5),650,0)))))</f>
        <v>25</v>
      </c>
      <c r="M217" s="309">
        <v>2</v>
      </c>
      <c r="N217" s="307">
        <f>IF(AND(M217=1),25,IF(AND(M217=2),75,IF(AND(M217=3),150,IF(AND(M217=4),225,IF(AND(M217=5),325,IF(AND(M217=6),450,0))))))</f>
        <v>75</v>
      </c>
      <c r="O217" s="309">
        <v>1</v>
      </c>
      <c r="P217" s="307">
        <f>IF(AND(O217=1),25,IF(AND(O217=2),75,IF(AND(O217=3),150,IF(AND(O217=4),225,IF(AND(O217=5),325,IF(AND(O217=6),450,0))))))</f>
        <v>25</v>
      </c>
      <c r="Q217" s="309">
        <v>1</v>
      </c>
      <c r="R217" s="307">
        <f>IF(AND(Q217=1),10,IF(AND(Q217=2),25,IF(AND(Q217=3),60,IF(AND(Q217=4),110,0))))</f>
        <v>10</v>
      </c>
      <c r="S217" s="308">
        <v>1</v>
      </c>
      <c r="T217" s="307">
        <f>IF(AND(S217=1),20,IF(AND(S217=2),50,IF(AND(S217=3),120,IF(AND(S217=4),220,0))))</f>
        <v>20</v>
      </c>
      <c r="U217" s="308">
        <v>1</v>
      </c>
      <c r="V217" s="307">
        <f>IF(AND(U217=1),5,IF(AND(U217=2),20,IF(AND(U217=3),50,0)))</f>
        <v>5</v>
      </c>
      <c r="W217" s="308">
        <v>1</v>
      </c>
      <c r="X217" s="307">
        <f>IF(AND(W217=1),5,IF(AND(W217=2),20,IF(AND(W217=3),50,0)))</f>
        <v>5</v>
      </c>
    </row>
    <row r="218" spans="1:24" x14ac:dyDescent="0.15">
      <c r="A218" s="292">
        <v>215</v>
      </c>
      <c r="B218" s="304">
        <v>4</v>
      </c>
      <c r="C218" s="305" t="s">
        <v>9</v>
      </c>
      <c r="D218" s="320">
        <v>3</v>
      </c>
      <c r="E218" s="306">
        <f>IF(ISERROR(VLOOKUP(F218,[1]JC17!$A$8:$C$34,3)),"-",VLOOKUP(F218,[1]JC17!$A$8:$C$34,3))</f>
        <v>3</v>
      </c>
      <c r="F218" s="307">
        <f>H218+J218+L218+N218+P218+R218+T218+V218+X218</f>
        <v>340</v>
      </c>
      <c r="G218" s="308">
        <v>2</v>
      </c>
      <c r="H218" s="307">
        <f>IF(AND(G218=1),50,IF(AND(G218=2),200,IF(AND(G218=3),350,IF(AND(G218=4),550,IF(AND(G218=5),750,IF(AND(G218=6),950,IF(AND(G218=7),1250,IF(AND(G218=8),1550,IF(AND(G218=9),1850,0)))))))))</f>
        <v>200</v>
      </c>
      <c r="I218" s="308">
        <v>1</v>
      </c>
      <c r="J218" s="307">
        <f>IF(AND(I218=1),25,IF(AND(I218=2),125,IF(AND(I218=3),275,IF(AND(I218=4),450,IF(AND(I218=5),650,0)))))</f>
        <v>25</v>
      </c>
      <c r="K218" s="308">
        <v>1</v>
      </c>
      <c r="L218" s="307">
        <f>IF(AND(K218=1),25,IF(AND(K218=2),125,IF(AND(K218=3),275,IF(AND(K218=4),450,IF(AND(K218=5),650,0)))))</f>
        <v>25</v>
      </c>
      <c r="M218" s="309">
        <v>1</v>
      </c>
      <c r="N218" s="307">
        <f>IF(AND(M218=1),25,IF(AND(M218=2),75,IF(AND(M218=3),150,IF(AND(M218=4),225,IF(AND(M218=5),325,IF(AND(M218=6),450,0))))))</f>
        <v>25</v>
      </c>
      <c r="O218" s="309">
        <v>1</v>
      </c>
      <c r="P218" s="307">
        <f>IF(AND(O218=1),25,IF(AND(O218=2),75,IF(AND(O218=3),150,IF(AND(O218=4),225,IF(AND(O218=5),325,IF(AND(O218=6),450,0))))))</f>
        <v>25</v>
      </c>
      <c r="Q218" s="309">
        <v>1</v>
      </c>
      <c r="R218" s="307">
        <f>IF(AND(Q218=1),10,IF(AND(Q218=2),25,IF(AND(Q218=3),60,IF(AND(Q218=4),110,0))))</f>
        <v>10</v>
      </c>
      <c r="S218" s="308">
        <v>1</v>
      </c>
      <c r="T218" s="307">
        <f>IF(AND(S218=1),20,IF(AND(S218=2),50,IF(AND(S218=3),120,IF(AND(S218=4),220,0))))</f>
        <v>20</v>
      </c>
      <c r="U218" s="308">
        <v>1</v>
      </c>
      <c r="V218" s="307">
        <f>IF(AND(U218=1),5,IF(AND(U218=2),20,IF(AND(U218=3),50,0)))</f>
        <v>5</v>
      </c>
      <c r="W218" s="308">
        <v>1</v>
      </c>
      <c r="X218" s="307">
        <f>IF(AND(W218=1),5,IF(AND(W218=2),20,IF(AND(W218=3),50,0)))</f>
        <v>5</v>
      </c>
    </row>
    <row r="219" spans="1:24" x14ac:dyDescent="0.15">
      <c r="A219" s="292">
        <v>216</v>
      </c>
      <c r="B219" s="300"/>
      <c r="C219" s="301" t="s">
        <v>150</v>
      </c>
      <c r="D219" s="355"/>
      <c r="E219" s="297"/>
      <c r="F219" s="297"/>
      <c r="G219" s="297"/>
      <c r="H219" s="297"/>
      <c r="I219" s="297"/>
      <c r="J219" s="297"/>
      <c r="K219" s="297"/>
      <c r="L219" s="297"/>
      <c r="M219" s="297"/>
      <c r="N219" s="297"/>
      <c r="O219" s="297"/>
      <c r="P219" s="297"/>
      <c r="Q219" s="297"/>
      <c r="R219" s="297"/>
      <c r="S219" s="297"/>
      <c r="T219" s="297"/>
      <c r="U219" s="297"/>
      <c r="V219" s="297"/>
      <c r="W219" s="297"/>
      <c r="X219" s="297"/>
    </row>
    <row r="220" spans="1:24" x14ac:dyDescent="0.15">
      <c r="A220" s="292">
        <v>217</v>
      </c>
      <c r="B220" s="304">
        <v>1</v>
      </c>
      <c r="C220" s="305" t="s">
        <v>18</v>
      </c>
      <c r="D220" s="320">
        <v>5</v>
      </c>
      <c r="E220" s="306">
        <f>IF(ISERROR(VLOOKUP(F220,[1]JC17!$A$8:$C$34,3)),"-",VLOOKUP(F220,[1]JC17!$A$8:$C$34,3))</f>
        <v>5</v>
      </c>
      <c r="F220" s="307">
        <f>H220+J220+L220+N220+P220+R220+T220+V220+X220</f>
        <v>540</v>
      </c>
      <c r="G220" s="308">
        <v>3</v>
      </c>
      <c r="H220" s="307">
        <f>IF(AND(G220=1),50,IF(AND(G220=2),200,IF(AND(G220=3),350,IF(AND(G220=4),550,IF(AND(G220=5),750,IF(AND(G220=6),950,IF(AND(G220=7),1250,IF(AND(G220=8),1550,IF(AND(G220=9),1850,0)))))))))</f>
        <v>350</v>
      </c>
      <c r="I220" s="308">
        <v>1</v>
      </c>
      <c r="J220" s="307">
        <f>IF(AND(I220=1),25,IF(AND(I220=2),125,IF(AND(I220=3),275,IF(AND(I220=4),450,IF(AND(I220=5),650,0)))))</f>
        <v>25</v>
      </c>
      <c r="K220" s="308">
        <v>1</v>
      </c>
      <c r="L220" s="307">
        <f>IF(AND(K220=1),25,IF(AND(K220=2),125,IF(AND(K220=3),275,IF(AND(K220=4),450,IF(AND(K220=5),650,0)))))</f>
        <v>25</v>
      </c>
      <c r="M220" s="309">
        <v>2</v>
      </c>
      <c r="N220" s="307">
        <f>IF(AND(M220=1),25,IF(AND(M220=2),75,IF(AND(M220=3),150,IF(AND(M220=4),225,IF(AND(M220=5),325,IF(AND(M220=6),450,0))))))</f>
        <v>75</v>
      </c>
      <c r="O220" s="309">
        <v>1</v>
      </c>
      <c r="P220" s="307">
        <f>IF(AND(O220=1),25,IF(AND(O220=2),75,IF(AND(O220=3),150,IF(AND(O220=4),225,IF(AND(O220=5),325,IF(AND(O220=6),450,0))))))</f>
        <v>25</v>
      </c>
      <c r="Q220" s="309">
        <v>1</v>
      </c>
      <c r="R220" s="307">
        <f>IF(AND(Q220=1),10,IF(AND(Q220=2),25,IF(AND(Q220=3),60,IF(AND(Q220=4),110,0))))</f>
        <v>10</v>
      </c>
      <c r="S220" s="308">
        <v>1</v>
      </c>
      <c r="T220" s="307">
        <f>IF(AND(S220=1),20,IF(AND(S220=2),50,IF(AND(S220=3),120,IF(AND(S220=4),220,0))))</f>
        <v>20</v>
      </c>
      <c r="U220" s="308">
        <v>1</v>
      </c>
      <c r="V220" s="307">
        <f>IF(AND(U220=1),5,IF(AND(U220=2),20,IF(AND(U220=3),50,0)))</f>
        <v>5</v>
      </c>
      <c r="W220" s="308">
        <v>1</v>
      </c>
      <c r="X220" s="307">
        <f>IF(AND(W220=1),5,IF(AND(W220=2),20,IF(AND(W220=3),50,0)))</f>
        <v>5</v>
      </c>
    </row>
    <row r="221" spans="1:24" x14ac:dyDescent="0.15">
      <c r="A221" s="292">
        <v>218</v>
      </c>
      <c r="B221" s="295"/>
      <c r="C221" s="296" t="s">
        <v>158</v>
      </c>
      <c r="D221" s="355"/>
      <c r="E221" s="297"/>
      <c r="F221" s="297"/>
      <c r="G221" s="297"/>
      <c r="H221" s="297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97"/>
      <c r="T221" s="297"/>
      <c r="U221" s="297"/>
      <c r="V221" s="297"/>
      <c r="W221" s="297"/>
      <c r="X221" s="297"/>
    </row>
    <row r="222" spans="1:24" x14ac:dyDescent="0.15">
      <c r="A222" s="292">
        <v>219</v>
      </c>
      <c r="B222" s="319">
        <v>1</v>
      </c>
      <c r="C222" s="303" t="s">
        <v>37</v>
      </c>
      <c r="D222" s="320"/>
      <c r="E222" s="297"/>
      <c r="F222" s="297"/>
      <c r="G222" s="297"/>
      <c r="H222" s="297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97"/>
      <c r="T222" s="297"/>
      <c r="U222" s="297"/>
      <c r="V222" s="297"/>
      <c r="W222" s="297"/>
      <c r="X222" s="297"/>
    </row>
    <row r="223" spans="1:24" x14ac:dyDescent="0.15">
      <c r="A223" s="292">
        <v>220</v>
      </c>
      <c r="B223" s="304"/>
      <c r="C223" s="305" t="s">
        <v>498</v>
      </c>
      <c r="D223" s="320">
        <v>7</v>
      </c>
      <c r="E223" s="306">
        <f>IF(ISERROR(VLOOKUP(F223,[1]JC17!$A$8:$C$34,3)),"-",VLOOKUP(F223,[1]JC17!$A$8:$C$34,3))</f>
        <v>7</v>
      </c>
      <c r="F223" s="307">
        <f>H223+J223+L223+N223+P223+R223+T223+V223+X223</f>
        <v>880</v>
      </c>
      <c r="G223" s="308">
        <v>3</v>
      </c>
      <c r="H223" s="307">
        <f>IF(AND(G223=1),50,IF(AND(G223=2),200,IF(AND(G223=3),350,IF(AND(G223=4),550,IF(AND(G223=5),750,IF(AND(G223=6),950,IF(AND(G223=7),1250,IF(AND(G223=8),1550,IF(AND(G223=9),1850,0)))))))))</f>
        <v>350</v>
      </c>
      <c r="I223" s="308">
        <v>2</v>
      </c>
      <c r="J223" s="307">
        <f>IF(AND(I223=1),25,IF(AND(I223=2),125,IF(AND(I223=3),275,IF(AND(I223=4),450,IF(AND(I223=5),650,0)))))</f>
        <v>125</v>
      </c>
      <c r="K223" s="308">
        <v>2</v>
      </c>
      <c r="L223" s="307">
        <f>IF(AND(K223=1),25,IF(AND(K223=2),125,IF(AND(K223=3),275,IF(AND(K223=4),450,IF(AND(K223=5),650,0)))))</f>
        <v>125</v>
      </c>
      <c r="M223" s="309">
        <v>3</v>
      </c>
      <c r="N223" s="307">
        <f>IF(AND(M223=1),25,IF(AND(M223=2),75,IF(AND(M223=3),150,IF(AND(M223=4),225,IF(AND(M223=5),325,IF(AND(M223=6),450,0))))))</f>
        <v>150</v>
      </c>
      <c r="O223" s="309">
        <v>2</v>
      </c>
      <c r="P223" s="307">
        <f>IF(AND(O223=1),25,IF(AND(O223=2),75,IF(AND(O223=3),150,IF(AND(O223=4),225,IF(AND(O223=5),325,IF(AND(O223=6),450,0))))))</f>
        <v>75</v>
      </c>
      <c r="Q223" s="309">
        <v>2</v>
      </c>
      <c r="R223" s="307">
        <f>IF(AND(Q223=1),10,IF(AND(Q223=2),25,IF(AND(Q223=3),60,IF(AND(Q223=4),110,0))))</f>
        <v>25</v>
      </c>
      <c r="S223" s="308">
        <v>1</v>
      </c>
      <c r="T223" s="307">
        <f>IF(AND(S223=1),20,IF(AND(S223=2),50,IF(AND(S223=3),120,IF(AND(S223=4),220,0))))</f>
        <v>20</v>
      </c>
      <c r="U223" s="308">
        <v>1</v>
      </c>
      <c r="V223" s="307">
        <f>IF(AND(U223=1),5,IF(AND(U223=2),20,IF(AND(U223=3),50,0)))</f>
        <v>5</v>
      </c>
      <c r="W223" s="308">
        <v>1</v>
      </c>
      <c r="X223" s="307">
        <f>IF(AND(W223=1),5,IF(AND(W223=2),20,IF(AND(W223=3),50,0)))</f>
        <v>5</v>
      </c>
    </row>
    <row r="224" spans="1:24" x14ac:dyDescent="0.15">
      <c r="A224" s="292">
        <v>221</v>
      </c>
      <c r="B224" s="304">
        <v>2</v>
      </c>
      <c r="C224" s="305" t="s">
        <v>38</v>
      </c>
      <c r="D224" s="320">
        <v>5</v>
      </c>
      <c r="E224" s="306">
        <f>IF(ISERROR(VLOOKUP(F224,[1]JC17!$A$8:$C$34,3)),"-",VLOOKUP(F224,[1]JC17!$A$8:$C$34,3))</f>
        <v>5</v>
      </c>
      <c r="F224" s="307">
        <f>H224+J224+L224+N224+P224+R224+T224+V224+X224</f>
        <v>540</v>
      </c>
      <c r="G224" s="308">
        <v>3</v>
      </c>
      <c r="H224" s="307">
        <f>IF(AND(G224=1),50,IF(AND(G224=2),200,IF(AND(G224=3),350,IF(AND(G224=4),550,IF(AND(G224=5),750,IF(AND(G224=6),950,IF(AND(G224=7),1250,IF(AND(G224=8),1550,IF(AND(G224=9),1850,0)))))))))</f>
        <v>350</v>
      </c>
      <c r="I224" s="308">
        <v>1</v>
      </c>
      <c r="J224" s="307">
        <f>IF(AND(I224=1),25,IF(AND(I224=2),125,IF(AND(I224=3),275,IF(AND(I224=4),450,IF(AND(I224=5),650,0)))))</f>
        <v>25</v>
      </c>
      <c r="K224" s="308">
        <v>1</v>
      </c>
      <c r="L224" s="307">
        <f>IF(AND(K224=1),25,IF(AND(K224=2),125,IF(AND(K224=3),275,IF(AND(K224=4),450,IF(AND(K224=5),650,0)))))</f>
        <v>25</v>
      </c>
      <c r="M224" s="309">
        <v>2</v>
      </c>
      <c r="N224" s="307">
        <f>IF(AND(M224=1),25,IF(AND(M224=2),75,IF(AND(M224=3),150,IF(AND(M224=4),225,IF(AND(M224=5),325,IF(AND(M224=6),450,0))))))</f>
        <v>75</v>
      </c>
      <c r="O224" s="309">
        <v>1</v>
      </c>
      <c r="P224" s="307">
        <f>IF(AND(O224=1),25,IF(AND(O224=2),75,IF(AND(O224=3),150,IF(AND(O224=4),225,IF(AND(O224=5),325,IF(AND(O224=6),450,0))))))</f>
        <v>25</v>
      </c>
      <c r="Q224" s="309">
        <v>1</v>
      </c>
      <c r="R224" s="307">
        <f>IF(AND(Q224=1),10,IF(AND(Q224=2),25,IF(AND(Q224=3),60,IF(AND(Q224=4),110,0))))</f>
        <v>10</v>
      </c>
      <c r="S224" s="308">
        <v>1</v>
      </c>
      <c r="T224" s="307">
        <f>IF(AND(S224=1),20,IF(AND(S224=2),50,IF(AND(S224=3),120,IF(AND(S224=4),220,0))))</f>
        <v>20</v>
      </c>
      <c r="U224" s="308">
        <v>1</v>
      </c>
      <c r="V224" s="307">
        <f>IF(AND(U224=1),5,IF(AND(U224=2),20,IF(AND(U224=3),50,0)))</f>
        <v>5</v>
      </c>
      <c r="W224" s="308">
        <v>1</v>
      </c>
      <c r="X224" s="307">
        <f>IF(AND(W224=1),5,IF(AND(W224=2),20,IF(AND(W224=3),50,0)))</f>
        <v>5</v>
      </c>
    </row>
    <row r="225" spans="1:24" x14ac:dyDescent="0.15">
      <c r="A225" s="292">
        <v>222</v>
      </c>
      <c r="B225" s="298"/>
      <c r="C225" s="299" t="s">
        <v>827</v>
      </c>
      <c r="D225" s="355"/>
      <c r="E225" s="297"/>
      <c r="F225" s="297"/>
      <c r="G225" s="297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  <c r="T225" s="297"/>
      <c r="U225" s="297"/>
      <c r="V225" s="297"/>
      <c r="W225" s="297"/>
      <c r="X225" s="297"/>
    </row>
    <row r="226" spans="1:24" x14ac:dyDescent="0.15">
      <c r="A226" s="292">
        <v>223</v>
      </c>
      <c r="B226" s="300"/>
      <c r="C226" s="301" t="s">
        <v>147</v>
      </c>
      <c r="D226" s="355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7"/>
      <c r="W226" s="297"/>
      <c r="X226" s="297"/>
    </row>
    <row r="227" spans="1:24" x14ac:dyDescent="0.15">
      <c r="A227" s="292">
        <v>224</v>
      </c>
      <c r="B227" s="304">
        <v>1</v>
      </c>
      <c r="C227" s="305" t="s">
        <v>2</v>
      </c>
      <c r="D227" s="355">
        <v>6</v>
      </c>
      <c r="E227" s="306">
        <f>IF(ISERROR(VLOOKUP(F227,[1]JC17!$A$8:$C$34,3)),"-",VLOOKUP(F227,[1]JC17!$A$8:$C$34,3))</f>
        <v>6</v>
      </c>
      <c r="F227" s="307">
        <f>H227+J227+L227+N227+P227+R227+T227+V227+X227</f>
        <v>740</v>
      </c>
      <c r="G227" s="308">
        <v>3</v>
      </c>
      <c r="H227" s="307">
        <f>IF(AND(G227=1),50,IF(AND(G227=2),200,IF(AND(G227=3),350,IF(AND(G227=4),550,IF(AND(G227=5),750,IF(AND(G227=6),950,IF(AND(G227=7),1250,IF(AND(G227=8),1550,IF(AND(G227=9),1850,0)))))))))</f>
        <v>350</v>
      </c>
      <c r="I227" s="308">
        <v>2</v>
      </c>
      <c r="J227" s="307">
        <f>IF(AND(I227=1),25,IF(AND(I227=2),125,IF(AND(I227=3),275,IF(AND(I227=4),450,IF(AND(I227=5),650,0)))))</f>
        <v>125</v>
      </c>
      <c r="K227" s="308">
        <v>2</v>
      </c>
      <c r="L227" s="307">
        <f>IF(AND(K227=1),25,IF(AND(K227=2),125,IF(AND(K227=3),275,IF(AND(K227=4),450,IF(AND(K227=5),650,0)))))</f>
        <v>125</v>
      </c>
      <c r="M227" s="309">
        <v>2</v>
      </c>
      <c r="N227" s="307">
        <f>IF(AND(M227=1),25,IF(AND(M227=2),75,IF(AND(M227=3),150,IF(AND(M227=4),225,IF(AND(M227=5),325,IF(AND(M227=6),450,0))))))</f>
        <v>75</v>
      </c>
      <c r="O227" s="309">
        <v>1</v>
      </c>
      <c r="P227" s="307">
        <f>IF(AND(O227=1),25,IF(AND(O227=2),75,IF(AND(O227=3),150,IF(AND(O227=4),225,IF(AND(O227=5),325,IF(AND(O227=6),450,0))))))</f>
        <v>25</v>
      </c>
      <c r="Q227" s="309">
        <v>1</v>
      </c>
      <c r="R227" s="307">
        <f>IF(AND(Q227=1),10,IF(AND(Q227=2),25,IF(AND(Q227=3),60,IF(AND(Q227=4),110,0))))</f>
        <v>10</v>
      </c>
      <c r="S227" s="308">
        <v>1</v>
      </c>
      <c r="T227" s="307">
        <f>IF(AND(S227=1),20,IF(AND(S227=2),50,IF(AND(S227=3),120,IF(AND(S227=4),220,0))))</f>
        <v>20</v>
      </c>
      <c r="U227" s="308">
        <v>1</v>
      </c>
      <c r="V227" s="307">
        <f>IF(AND(U227=1),5,IF(AND(U227=2),20,IF(AND(U227=3),50,0)))</f>
        <v>5</v>
      </c>
      <c r="W227" s="308">
        <v>1</v>
      </c>
      <c r="X227" s="307">
        <f>IF(AND(W227=1),5,IF(AND(W227=2),20,IF(AND(W227=3),50,0)))</f>
        <v>5</v>
      </c>
    </row>
    <row r="228" spans="1:24" x14ac:dyDescent="0.15">
      <c r="A228" s="292">
        <v>225</v>
      </c>
      <c r="B228" s="304">
        <v>2</v>
      </c>
      <c r="C228" s="305" t="s">
        <v>839</v>
      </c>
      <c r="D228" s="355">
        <v>5</v>
      </c>
      <c r="E228" s="306">
        <f>IF(ISERROR(VLOOKUP(F228,[1]JC17!$A$8:$C$34,3)),"-",VLOOKUP(F228,[1]JC17!$A$8:$C$34,3))</f>
        <v>5</v>
      </c>
      <c r="F228" s="307">
        <f>H228+J228+L228+N228+P228+R228+T228+V228+X228</f>
        <v>540</v>
      </c>
      <c r="G228" s="308">
        <v>3</v>
      </c>
      <c r="H228" s="307">
        <f>IF(AND(G228=1),50,IF(AND(G228=2),200,IF(AND(G228=3),350,IF(AND(G228=4),550,IF(AND(G228=5),750,IF(AND(G228=6),950,IF(AND(G228=7),1250,IF(AND(G228=8),1550,IF(AND(G228=9),1850,0)))))))))</f>
        <v>350</v>
      </c>
      <c r="I228" s="308">
        <v>1</v>
      </c>
      <c r="J228" s="307">
        <f>IF(AND(I228=1),25,IF(AND(I228=2),125,IF(AND(I228=3),275,IF(AND(I228=4),450,IF(AND(I228=5),650,0)))))</f>
        <v>25</v>
      </c>
      <c r="K228" s="308">
        <v>1</v>
      </c>
      <c r="L228" s="307">
        <f>IF(AND(K228=1),25,IF(AND(K228=2),125,IF(AND(K228=3),275,IF(AND(K228=4),450,IF(AND(K228=5),650,0)))))</f>
        <v>25</v>
      </c>
      <c r="M228" s="309">
        <v>2</v>
      </c>
      <c r="N228" s="307">
        <f>IF(AND(M228=1),25,IF(AND(M228=2),75,IF(AND(M228=3),150,IF(AND(M228=4),225,IF(AND(M228=5),325,IF(AND(M228=6),450,0))))))</f>
        <v>75</v>
      </c>
      <c r="O228" s="309">
        <v>1</v>
      </c>
      <c r="P228" s="307">
        <f>IF(AND(O228=1),25,IF(AND(O228=2),75,IF(AND(O228=3),150,IF(AND(O228=4),225,IF(AND(O228=5),325,IF(AND(O228=6),450,0))))))</f>
        <v>25</v>
      </c>
      <c r="Q228" s="309">
        <v>1</v>
      </c>
      <c r="R228" s="307">
        <f>IF(AND(Q228=1),10,IF(AND(Q228=2),25,IF(AND(Q228=3),60,IF(AND(Q228=4),110,0))))</f>
        <v>10</v>
      </c>
      <c r="S228" s="308">
        <v>1</v>
      </c>
      <c r="T228" s="307">
        <f>IF(AND(S228=1),20,IF(AND(S228=2),50,IF(AND(S228=3),120,IF(AND(S228=4),220,0))))</f>
        <v>20</v>
      </c>
      <c r="U228" s="308">
        <v>1</v>
      </c>
      <c r="V228" s="307">
        <f>IF(AND(U228=1),5,IF(AND(U228=2),20,IF(AND(U228=3),50,0)))</f>
        <v>5</v>
      </c>
      <c r="W228" s="308">
        <v>1</v>
      </c>
      <c r="X228" s="307">
        <f>IF(AND(W228=1),5,IF(AND(W228=2),20,IF(AND(W228=3),50,0)))</f>
        <v>5</v>
      </c>
    </row>
    <row r="229" spans="1:24" x14ac:dyDescent="0.15">
      <c r="A229" s="292">
        <v>226</v>
      </c>
      <c r="B229" s="304">
        <v>3</v>
      </c>
      <c r="C229" s="305" t="s">
        <v>176</v>
      </c>
      <c r="D229" s="355">
        <v>7</v>
      </c>
      <c r="E229" s="306">
        <f>IF(ISERROR(VLOOKUP(F229,[1]JC17!$A$8:$C$34,3)),"-",VLOOKUP(F229,[1]JC17!$A$8:$C$34,3))</f>
        <v>7</v>
      </c>
      <c r="F229" s="307">
        <f>H229+J229+L229+N229+P229+R229+T229+V229+X229</f>
        <v>880</v>
      </c>
      <c r="G229" s="308">
        <v>3</v>
      </c>
      <c r="H229" s="307">
        <f>IF(AND(G229=1),50,IF(AND(G229=2),200,IF(AND(G229=3),350,IF(AND(G229=4),550,IF(AND(G229=5),750,IF(AND(G229=6),950,IF(AND(G229=7),1250,IF(AND(G229=8),1550,IF(AND(G229=9),1850,0)))))))))</f>
        <v>350</v>
      </c>
      <c r="I229" s="308">
        <v>2</v>
      </c>
      <c r="J229" s="307">
        <f>IF(AND(I229=1),25,IF(AND(I229=2),125,IF(AND(I229=3),275,IF(AND(I229=4),450,IF(AND(I229=5),650,0)))))</f>
        <v>125</v>
      </c>
      <c r="K229" s="308">
        <v>2</v>
      </c>
      <c r="L229" s="307">
        <f>IF(AND(K229=1),25,IF(AND(K229=2),125,IF(AND(K229=3),275,IF(AND(K229=4),450,IF(AND(K229=5),650,0)))))</f>
        <v>125</v>
      </c>
      <c r="M229" s="309">
        <v>3</v>
      </c>
      <c r="N229" s="307">
        <f>IF(AND(M229=1),25,IF(AND(M229=2),75,IF(AND(M229=3),150,IF(AND(M229=4),225,IF(AND(M229=5),325,IF(AND(M229=6),450,0))))))</f>
        <v>150</v>
      </c>
      <c r="O229" s="309">
        <v>2</v>
      </c>
      <c r="P229" s="307">
        <f>IF(AND(O229=1),25,IF(AND(O229=2),75,IF(AND(O229=3),150,IF(AND(O229=4),225,IF(AND(O229=5),325,IF(AND(O229=6),450,0))))))</f>
        <v>75</v>
      </c>
      <c r="Q229" s="309">
        <v>2</v>
      </c>
      <c r="R229" s="307">
        <f>IF(AND(Q229=1),10,IF(AND(Q229=2),25,IF(AND(Q229=3),60,IF(AND(Q229=4),110,0))))</f>
        <v>25</v>
      </c>
      <c r="S229" s="308">
        <v>1</v>
      </c>
      <c r="T229" s="307">
        <f>IF(AND(S229=1),20,IF(AND(S229=2),50,IF(AND(S229=3),120,IF(AND(S229=4),220,0))))</f>
        <v>20</v>
      </c>
      <c r="U229" s="308">
        <v>1</v>
      </c>
      <c r="V229" s="307">
        <f>IF(AND(U229=1),5,IF(AND(U229=2),20,IF(AND(U229=3),50,0)))</f>
        <v>5</v>
      </c>
      <c r="W229" s="308">
        <v>1</v>
      </c>
      <c r="X229" s="307">
        <f>IF(AND(W229=1),5,IF(AND(W229=2),20,IF(AND(W229=3),50,0)))</f>
        <v>5</v>
      </c>
    </row>
    <row r="230" spans="1:24" x14ac:dyDescent="0.15">
      <c r="A230" s="292">
        <v>227</v>
      </c>
      <c r="B230" s="300"/>
      <c r="C230" s="301" t="s">
        <v>148</v>
      </c>
      <c r="D230" s="355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  <c r="W230" s="297"/>
      <c r="X230" s="297"/>
    </row>
    <row r="231" spans="1:24" x14ac:dyDescent="0.15">
      <c r="A231" s="292">
        <v>228</v>
      </c>
      <c r="B231" s="304">
        <v>1</v>
      </c>
      <c r="C231" s="305" t="s">
        <v>96</v>
      </c>
      <c r="D231" s="355">
        <v>5</v>
      </c>
      <c r="E231" s="306">
        <f>IF(ISERROR(VLOOKUP(F231,[1]JC17!$A$8:$C$34,3)),"-",VLOOKUP(F231,[1]JC17!$A$8:$C$34,3))</f>
        <v>5</v>
      </c>
      <c r="F231" s="307">
        <f t="shared" ref="F231:F241" si="80">H231+J231+L231+N231+P231+R231+T231+V231+X231</f>
        <v>540</v>
      </c>
      <c r="G231" s="308">
        <v>3</v>
      </c>
      <c r="H231" s="307">
        <f t="shared" ref="H231:H241" si="81">IF(AND(G231=1),50,IF(AND(G231=2),200,IF(AND(G231=3),350,IF(AND(G231=4),550,IF(AND(G231=5),750,IF(AND(G231=6),950,IF(AND(G231=7),1250,IF(AND(G231=8),1550,IF(AND(G231=9),1850,0)))))))))</f>
        <v>350</v>
      </c>
      <c r="I231" s="308">
        <v>1</v>
      </c>
      <c r="J231" s="307">
        <f t="shared" ref="J231:J241" si="82">IF(AND(I231=1),25,IF(AND(I231=2),125,IF(AND(I231=3),275,IF(AND(I231=4),450,IF(AND(I231=5),650,0)))))</f>
        <v>25</v>
      </c>
      <c r="K231" s="308">
        <v>1</v>
      </c>
      <c r="L231" s="307">
        <f t="shared" ref="L231:L241" si="83">IF(AND(K231=1),25,IF(AND(K231=2),125,IF(AND(K231=3),275,IF(AND(K231=4),450,IF(AND(K231=5),650,0)))))</f>
        <v>25</v>
      </c>
      <c r="M231" s="309">
        <v>2</v>
      </c>
      <c r="N231" s="307">
        <f t="shared" ref="N231:N241" si="84">IF(AND(M231=1),25,IF(AND(M231=2),75,IF(AND(M231=3),150,IF(AND(M231=4),225,IF(AND(M231=5),325,IF(AND(M231=6),450,0))))))</f>
        <v>75</v>
      </c>
      <c r="O231" s="309">
        <v>1</v>
      </c>
      <c r="P231" s="307">
        <f t="shared" ref="P231:P241" si="85">IF(AND(O231=1),25,IF(AND(O231=2),75,IF(AND(O231=3),150,IF(AND(O231=4),225,IF(AND(O231=5),325,IF(AND(O231=6),450,0))))))</f>
        <v>25</v>
      </c>
      <c r="Q231" s="309">
        <v>1</v>
      </c>
      <c r="R231" s="307">
        <f t="shared" ref="R231:R241" si="86">IF(AND(Q231=1),10,IF(AND(Q231=2),25,IF(AND(Q231=3),60,IF(AND(Q231=4),110,0))))</f>
        <v>10</v>
      </c>
      <c r="S231" s="308">
        <v>1</v>
      </c>
      <c r="T231" s="307">
        <f t="shared" ref="T231:T241" si="87">IF(AND(S231=1),20,IF(AND(S231=2),50,IF(AND(S231=3),120,IF(AND(S231=4),220,0))))</f>
        <v>20</v>
      </c>
      <c r="U231" s="308">
        <v>1</v>
      </c>
      <c r="V231" s="307">
        <f t="shared" ref="V231:V241" si="88">IF(AND(U231=1),5,IF(AND(U231=2),20,IF(AND(U231=3),50,0)))</f>
        <v>5</v>
      </c>
      <c r="W231" s="308">
        <v>1</v>
      </c>
      <c r="X231" s="307">
        <f t="shared" ref="X231:X241" si="89">IF(AND(W231=1),5,IF(AND(W231=2),20,IF(AND(W231=3),50,0)))</f>
        <v>5</v>
      </c>
    </row>
    <row r="232" spans="1:24" x14ac:dyDescent="0.15">
      <c r="A232" s="292">
        <v>229</v>
      </c>
      <c r="B232" s="304">
        <v>2</v>
      </c>
      <c r="C232" s="305" t="s">
        <v>23</v>
      </c>
      <c r="D232" s="355">
        <v>1</v>
      </c>
      <c r="E232" s="306">
        <f>IF(ISERROR(VLOOKUP(F232,[1]JC17!$A$8:$C$34,3)),"-",VLOOKUP(F232,[1]JC17!$A$8:$C$34,3))</f>
        <v>1</v>
      </c>
      <c r="F232" s="307">
        <f t="shared" si="80"/>
        <v>190</v>
      </c>
      <c r="G232" s="308">
        <v>1</v>
      </c>
      <c r="H232" s="307">
        <f t="shared" si="81"/>
        <v>50</v>
      </c>
      <c r="I232" s="308">
        <v>1</v>
      </c>
      <c r="J232" s="307">
        <f t="shared" si="82"/>
        <v>25</v>
      </c>
      <c r="K232" s="308">
        <v>1</v>
      </c>
      <c r="L232" s="307">
        <f t="shared" si="83"/>
        <v>25</v>
      </c>
      <c r="M232" s="309">
        <v>1</v>
      </c>
      <c r="N232" s="307">
        <f t="shared" si="84"/>
        <v>25</v>
      </c>
      <c r="O232" s="309">
        <v>1</v>
      </c>
      <c r="P232" s="307">
        <f t="shared" si="85"/>
        <v>25</v>
      </c>
      <c r="Q232" s="309">
        <v>1</v>
      </c>
      <c r="R232" s="307">
        <f t="shared" si="86"/>
        <v>10</v>
      </c>
      <c r="S232" s="308">
        <v>1</v>
      </c>
      <c r="T232" s="307">
        <f t="shared" si="87"/>
        <v>20</v>
      </c>
      <c r="U232" s="308">
        <v>1</v>
      </c>
      <c r="V232" s="307">
        <f t="shared" si="88"/>
        <v>5</v>
      </c>
      <c r="W232" s="308">
        <v>1</v>
      </c>
      <c r="X232" s="307">
        <f t="shared" si="89"/>
        <v>5</v>
      </c>
    </row>
    <row r="233" spans="1:24" x14ac:dyDescent="0.15">
      <c r="A233" s="292">
        <v>230</v>
      </c>
      <c r="B233" s="304">
        <v>3</v>
      </c>
      <c r="C233" s="305" t="s">
        <v>13</v>
      </c>
      <c r="D233" s="355">
        <v>1</v>
      </c>
      <c r="E233" s="306">
        <f>IF(ISERROR(VLOOKUP(F233,[1]JC17!$A$8:$C$34,3)),"-",VLOOKUP(F233,[1]JC17!$A$8:$C$34,3))</f>
        <v>1</v>
      </c>
      <c r="F233" s="307">
        <f t="shared" si="80"/>
        <v>190</v>
      </c>
      <c r="G233" s="308">
        <v>1</v>
      </c>
      <c r="H233" s="307">
        <f t="shared" si="81"/>
        <v>50</v>
      </c>
      <c r="I233" s="308">
        <v>1</v>
      </c>
      <c r="J233" s="307">
        <f t="shared" si="82"/>
        <v>25</v>
      </c>
      <c r="K233" s="308">
        <v>1</v>
      </c>
      <c r="L233" s="307">
        <f t="shared" si="83"/>
        <v>25</v>
      </c>
      <c r="M233" s="309">
        <v>1</v>
      </c>
      <c r="N233" s="307">
        <f t="shared" si="84"/>
        <v>25</v>
      </c>
      <c r="O233" s="309">
        <v>1</v>
      </c>
      <c r="P233" s="307">
        <f t="shared" si="85"/>
        <v>25</v>
      </c>
      <c r="Q233" s="309">
        <v>1</v>
      </c>
      <c r="R233" s="307">
        <f t="shared" si="86"/>
        <v>10</v>
      </c>
      <c r="S233" s="308">
        <v>1</v>
      </c>
      <c r="T233" s="307">
        <f t="shared" si="87"/>
        <v>20</v>
      </c>
      <c r="U233" s="308">
        <v>1</v>
      </c>
      <c r="V233" s="307">
        <f t="shared" si="88"/>
        <v>5</v>
      </c>
      <c r="W233" s="308">
        <v>1</v>
      </c>
      <c r="X233" s="307">
        <f t="shared" si="89"/>
        <v>5</v>
      </c>
    </row>
    <row r="234" spans="1:24" x14ac:dyDescent="0.15">
      <c r="A234" s="292">
        <v>231</v>
      </c>
      <c r="B234" s="304">
        <v>4</v>
      </c>
      <c r="C234" s="305" t="s">
        <v>15</v>
      </c>
      <c r="D234" s="355">
        <v>3</v>
      </c>
      <c r="E234" s="306">
        <f>IF(ISERROR(VLOOKUP(F234,[1]JC17!$A$8:$C$34,3)),"-",VLOOKUP(F234,[1]JC17!$A$8:$C$34,3))</f>
        <v>3</v>
      </c>
      <c r="F234" s="307">
        <f t="shared" si="80"/>
        <v>340</v>
      </c>
      <c r="G234" s="308">
        <v>2</v>
      </c>
      <c r="H234" s="307">
        <f t="shared" si="81"/>
        <v>200</v>
      </c>
      <c r="I234" s="308">
        <v>1</v>
      </c>
      <c r="J234" s="307">
        <f t="shared" si="82"/>
        <v>25</v>
      </c>
      <c r="K234" s="308">
        <v>1</v>
      </c>
      <c r="L234" s="307">
        <f t="shared" si="83"/>
        <v>25</v>
      </c>
      <c r="M234" s="309">
        <v>1</v>
      </c>
      <c r="N234" s="307">
        <f t="shared" si="84"/>
        <v>25</v>
      </c>
      <c r="O234" s="309">
        <v>1</v>
      </c>
      <c r="P234" s="307">
        <f t="shared" si="85"/>
        <v>25</v>
      </c>
      <c r="Q234" s="309">
        <v>1</v>
      </c>
      <c r="R234" s="307">
        <f t="shared" si="86"/>
        <v>10</v>
      </c>
      <c r="S234" s="308">
        <v>1</v>
      </c>
      <c r="T234" s="307">
        <f t="shared" si="87"/>
        <v>20</v>
      </c>
      <c r="U234" s="308">
        <v>1</v>
      </c>
      <c r="V234" s="307">
        <f t="shared" si="88"/>
        <v>5</v>
      </c>
      <c r="W234" s="308">
        <v>1</v>
      </c>
      <c r="X234" s="307">
        <f t="shared" si="89"/>
        <v>5</v>
      </c>
    </row>
    <row r="235" spans="1:24" x14ac:dyDescent="0.15">
      <c r="A235" s="292">
        <v>232</v>
      </c>
      <c r="B235" s="304">
        <v>5</v>
      </c>
      <c r="C235" s="297" t="s">
        <v>14</v>
      </c>
      <c r="D235" s="356">
        <v>3</v>
      </c>
      <c r="E235" s="306">
        <f>IF(ISERROR(VLOOKUP(F235,[1]JC17!$A$8:$C$34,3)),"-",VLOOKUP(F235,[1]JC17!$A$8:$C$34,3))</f>
        <v>3</v>
      </c>
      <c r="F235" s="307">
        <f t="shared" si="80"/>
        <v>340</v>
      </c>
      <c r="G235" s="308">
        <v>2</v>
      </c>
      <c r="H235" s="307">
        <f t="shared" si="81"/>
        <v>200</v>
      </c>
      <c r="I235" s="308">
        <v>1</v>
      </c>
      <c r="J235" s="307">
        <f t="shared" si="82"/>
        <v>25</v>
      </c>
      <c r="K235" s="308">
        <v>1</v>
      </c>
      <c r="L235" s="307">
        <f t="shared" si="83"/>
        <v>25</v>
      </c>
      <c r="M235" s="309">
        <v>1</v>
      </c>
      <c r="N235" s="307">
        <f t="shared" si="84"/>
        <v>25</v>
      </c>
      <c r="O235" s="309">
        <v>1</v>
      </c>
      <c r="P235" s="307">
        <f t="shared" si="85"/>
        <v>25</v>
      </c>
      <c r="Q235" s="309">
        <v>1</v>
      </c>
      <c r="R235" s="307">
        <f t="shared" si="86"/>
        <v>10</v>
      </c>
      <c r="S235" s="308">
        <v>1</v>
      </c>
      <c r="T235" s="307">
        <f t="shared" si="87"/>
        <v>20</v>
      </c>
      <c r="U235" s="308">
        <v>1</v>
      </c>
      <c r="V235" s="307">
        <f t="shared" si="88"/>
        <v>5</v>
      </c>
      <c r="W235" s="308">
        <v>1</v>
      </c>
      <c r="X235" s="307">
        <f t="shared" si="89"/>
        <v>5</v>
      </c>
    </row>
    <row r="236" spans="1:24" x14ac:dyDescent="0.15">
      <c r="A236" s="292">
        <v>233</v>
      </c>
      <c r="B236" s="304">
        <v>6</v>
      </c>
      <c r="C236" s="297" t="s">
        <v>24</v>
      </c>
      <c r="D236" s="356">
        <v>5</v>
      </c>
      <c r="E236" s="306">
        <f>IF(ISERROR(VLOOKUP(F236,[1]JC17!$A$8:$C$34,3)),"-",VLOOKUP(F236,[1]JC17!$A$8:$C$34,3))</f>
        <v>5</v>
      </c>
      <c r="F236" s="307">
        <f t="shared" si="80"/>
        <v>540</v>
      </c>
      <c r="G236" s="308">
        <v>3</v>
      </c>
      <c r="H236" s="307">
        <f t="shared" si="81"/>
        <v>350</v>
      </c>
      <c r="I236" s="308">
        <v>1</v>
      </c>
      <c r="J236" s="307">
        <f t="shared" si="82"/>
        <v>25</v>
      </c>
      <c r="K236" s="308">
        <v>1</v>
      </c>
      <c r="L236" s="307">
        <f t="shared" si="83"/>
        <v>25</v>
      </c>
      <c r="M236" s="309">
        <v>2</v>
      </c>
      <c r="N236" s="307">
        <f t="shared" si="84"/>
        <v>75</v>
      </c>
      <c r="O236" s="309">
        <v>1</v>
      </c>
      <c r="P236" s="307">
        <f t="shared" si="85"/>
        <v>25</v>
      </c>
      <c r="Q236" s="309">
        <v>1</v>
      </c>
      <c r="R236" s="307">
        <f t="shared" si="86"/>
        <v>10</v>
      </c>
      <c r="S236" s="308">
        <v>1</v>
      </c>
      <c r="T236" s="307">
        <f t="shared" si="87"/>
        <v>20</v>
      </c>
      <c r="U236" s="308">
        <v>1</v>
      </c>
      <c r="V236" s="307">
        <f t="shared" si="88"/>
        <v>5</v>
      </c>
      <c r="W236" s="308">
        <v>1</v>
      </c>
      <c r="X236" s="307">
        <f t="shared" si="89"/>
        <v>5</v>
      </c>
    </row>
    <row r="237" spans="1:24" x14ac:dyDescent="0.15">
      <c r="A237" s="292">
        <v>234</v>
      </c>
      <c r="B237" s="304">
        <v>7</v>
      </c>
      <c r="C237" s="297" t="s">
        <v>101</v>
      </c>
      <c r="D237" s="356">
        <v>5</v>
      </c>
      <c r="E237" s="306">
        <f>IF(ISERROR(VLOOKUP(F237,[1]JC17!$A$8:$C$34,3)),"-",VLOOKUP(F237,[1]JC17!$A$8:$C$34,3))</f>
        <v>5</v>
      </c>
      <c r="F237" s="307">
        <f t="shared" si="80"/>
        <v>540</v>
      </c>
      <c r="G237" s="308">
        <v>3</v>
      </c>
      <c r="H237" s="307">
        <f t="shared" si="81"/>
        <v>350</v>
      </c>
      <c r="I237" s="308">
        <v>1</v>
      </c>
      <c r="J237" s="307">
        <f t="shared" si="82"/>
        <v>25</v>
      </c>
      <c r="K237" s="308">
        <v>1</v>
      </c>
      <c r="L237" s="307">
        <f t="shared" si="83"/>
        <v>25</v>
      </c>
      <c r="M237" s="309">
        <v>2</v>
      </c>
      <c r="N237" s="307">
        <f t="shared" si="84"/>
        <v>75</v>
      </c>
      <c r="O237" s="309">
        <v>1</v>
      </c>
      <c r="P237" s="307">
        <f t="shared" si="85"/>
        <v>25</v>
      </c>
      <c r="Q237" s="309">
        <v>1</v>
      </c>
      <c r="R237" s="307">
        <f t="shared" si="86"/>
        <v>10</v>
      </c>
      <c r="S237" s="308">
        <v>1</v>
      </c>
      <c r="T237" s="307">
        <f t="shared" si="87"/>
        <v>20</v>
      </c>
      <c r="U237" s="308">
        <v>1</v>
      </c>
      <c r="V237" s="307">
        <f t="shared" si="88"/>
        <v>5</v>
      </c>
      <c r="W237" s="308">
        <v>1</v>
      </c>
      <c r="X237" s="307">
        <f t="shared" si="89"/>
        <v>5</v>
      </c>
    </row>
    <row r="238" spans="1:24" x14ac:dyDescent="0.15">
      <c r="A238" s="292">
        <v>235</v>
      </c>
      <c r="B238" s="304">
        <v>8</v>
      </c>
      <c r="C238" s="297" t="s">
        <v>838</v>
      </c>
      <c r="D238" s="356">
        <v>5</v>
      </c>
      <c r="E238" s="306">
        <f>IF(ISERROR(VLOOKUP(F238,[1]JC17!$A$8:$C$34,3)),"-",VLOOKUP(F238,[1]JC17!$A$8:$C$34,3))</f>
        <v>5</v>
      </c>
      <c r="F238" s="307">
        <f t="shared" si="80"/>
        <v>540</v>
      </c>
      <c r="G238" s="308">
        <v>3</v>
      </c>
      <c r="H238" s="307">
        <f t="shared" si="81"/>
        <v>350</v>
      </c>
      <c r="I238" s="308">
        <v>1</v>
      </c>
      <c r="J238" s="307">
        <f t="shared" si="82"/>
        <v>25</v>
      </c>
      <c r="K238" s="308">
        <v>1</v>
      </c>
      <c r="L238" s="307">
        <f t="shared" si="83"/>
        <v>25</v>
      </c>
      <c r="M238" s="309">
        <v>2</v>
      </c>
      <c r="N238" s="307">
        <f t="shared" si="84"/>
        <v>75</v>
      </c>
      <c r="O238" s="309">
        <v>1</v>
      </c>
      <c r="P238" s="307">
        <f t="shared" si="85"/>
        <v>25</v>
      </c>
      <c r="Q238" s="309">
        <v>1</v>
      </c>
      <c r="R238" s="307">
        <f t="shared" si="86"/>
        <v>10</v>
      </c>
      <c r="S238" s="308">
        <v>1</v>
      </c>
      <c r="T238" s="307">
        <f t="shared" si="87"/>
        <v>20</v>
      </c>
      <c r="U238" s="308">
        <v>1</v>
      </c>
      <c r="V238" s="307">
        <f t="shared" si="88"/>
        <v>5</v>
      </c>
      <c r="W238" s="308">
        <v>1</v>
      </c>
      <c r="X238" s="307">
        <f t="shared" si="89"/>
        <v>5</v>
      </c>
    </row>
    <row r="239" spans="1:24" x14ac:dyDescent="0.15">
      <c r="A239" s="292">
        <v>236</v>
      </c>
      <c r="B239" s="304">
        <v>9</v>
      </c>
      <c r="C239" s="297" t="s">
        <v>3</v>
      </c>
      <c r="D239" s="356">
        <v>5</v>
      </c>
      <c r="E239" s="306">
        <f>IF(ISERROR(VLOOKUP(F239,[1]JC17!$A$8:$C$34,3)),"-",VLOOKUP(F239,[1]JC17!$A$8:$C$34,3))</f>
        <v>5</v>
      </c>
      <c r="F239" s="307">
        <f t="shared" si="80"/>
        <v>540</v>
      </c>
      <c r="G239" s="308">
        <v>3</v>
      </c>
      <c r="H239" s="307">
        <f t="shared" si="81"/>
        <v>350</v>
      </c>
      <c r="I239" s="308">
        <v>1</v>
      </c>
      <c r="J239" s="307">
        <f t="shared" si="82"/>
        <v>25</v>
      </c>
      <c r="K239" s="308">
        <v>1</v>
      </c>
      <c r="L239" s="307">
        <f t="shared" si="83"/>
        <v>25</v>
      </c>
      <c r="M239" s="309">
        <v>2</v>
      </c>
      <c r="N239" s="307">
        <f t="shared" si="84"/>
        <v>75</v>
      </c>
      <c r="O239" s="309">
        <v>1</v>
      </c>
      <c r="P239" s="307">
        <f t="shared" si="85"/>
        <v>25</v>
      </c>
      <c r="Q239" s="309">
        <v>1</v>
      </c>
      <c r="R239" s="307">
        <f t="shared" si="86"/>
        <v>10</v>
      </c>
      <c r="S239" s="308">
        <v>1</v>
      </c>
      <c r="T239" s="307">
        <f t="shared" si="87"/>
        <v>20</v>
      </c>
      <c r="U239" s="308">
        <v>1</v>
      </c>
      <c r="V239" s="307">
        <f t="shared" si="88"/>
        <v>5</v>
      </c>
      <c r="W239" s="308">
        <v>1</v>
      </c>
      <c r="X239" s="307">
        <f t="shared" si="89"/>
        <v>5</v>
      </c>
    </row>
    <row r="240" spans="1:24" x14ac:dyDescent="0.15">
      <c r="A240" s="292">
        <v>237</v>
      </c>
      <c r="B240" s="304">
        <v>10</v>
      </c>
      <c r="C240" s="297" t="s">
        <v>4</v>
      </c>
      <c r="D240" s="356">
        <v>3</v>
      </c>
      <c r="E240" s="306">
        <f>IF(ISERROR(VLOOKUP(F240,[1]JC17!$A$8:$C$34,3)),"-",VLOOKUP(F240,[1]JC17!$A$8:$C$34,3))</f>
        <v>3</v>
      </c>
      <c r="F240" s="307">
        <f t="shared" si="80"/>
        <v>340</v>
      </c>
      <c r="G240" s="308">
        <v>2</v>
      </c>
      <c r="H240" s="307">
        <f t="shared" si="81"/>
        <v>200</v>
      </c>
      <c r="I240" s="308">
        <v>1</v>
      </c>
      <c r="J240" s="307">
        <f t="shared" si="82"/>
        <v>25</v>
      </c>
      <c r="K240" s="308">
        <v>1</v>
      </c>
      <c r="L240" s="307">
        <f t="shared" si="83"/>
        <v>25</v>
      </c>
      <c r="M240" s="309">
        <v>1</v>
      </c>
      <c r="N240" s="307">
        <f t="shared" si="84"/>
        <v>25</v>
      </c>
      <c r="O240" s="309">
        <v>1</v>
      </c>
      <c r="P240" s="307">
        <f t="shared" si="85"/>
        <v>25</v>
      </c>
      <c r="Q240" s="309">
        <v>1</v>
      </c>
      <c r="R240" s="307">
        <f t="shared" si="86"/>
        <v>10</v>
      </c>
      <c r="S240" s="308">
        <v>1</v>
      </c>
      <c r="T240" s="307">
        <f t="shared" si="87"/>
        <v>20</v>
      </c>
      <c r="U240" s="308">
        <v>1</v>
      </c>
      <c r="V240" s="307">
        <f t="shared" si="88"/>
        <v>5</v>
      </c>
      <c r="W240" s="308">
        <v>1</v>
      </c>
      <c r="X240" s="307">
        <f t="shared" si="89"/>
        <v>5</v>
      </c>
    </row>
    <row r="241" spans="1:24" x14ac:dyDescent="0.15">
      <c r="A241" s="292">
        <v>238</v>
      </c>
      <c r="B241" s="304">
        <v>11</v>
      </c>
      <c r="C241" s="297" t="s">
        <v>22</v>
      </c>
      <c r="D241" s="356">
        <v>5</v>
      </c>
      <c r="E241" s="306">
        <f>IF(ISERROR(VLOOKUP(F241,[1]JC17!$A$8:$C$34,3)),"-",VLOOKUP(F241,[1]JC17!$A$8:$C$34,3))</f>
        <v>5</v>
      </c>
      <c r="F241" s="307">
        <f t="shared" si="80"/>
        <v>540</v>
      </c>
      <c r="G241" s="308">
        <v>3</v>
      </c>
      <c r="H241" s="307">
        <f t="shared" si="81"/>
        <v>350</v>
      </c>
      <c r="I241" s="308">
        <v>1</v>
      </c>
      <c r="J241" s="307">
        <f t="shared" si="82"/>
        <v>25</v>
      </c>
      <c r="K241" s="308">
        <v>1</v>
      </c>
      <c r="L241" s="307">
        <f t="shared" si="83"/>
        <v>25</v>
      </c>
      <c r="M241" s="309">
        <v>2</v>
      </c>
      <c r="N241" s="307">
        <f t="shared" si="84"/>
        <v>75</v>
      </c>
      <c r="O241" s="309">
        <v>1</v>
      </c>
      <c r="P241" s="307">
        <f t="shared" si="85"/>
        <v>25</v>
      </c>
      <c r="Q241" s="309">
        <v>1</v>
      </c>
      <c r="R241" s="307">
        <f t="shared" si="86"/>
        <v>10</v>
      </c>
      <c r="S241" s="308">
        <v>1</v>
      </c>
      <c r="T241" s="307">
        <f t="shared" si="87"/>
        <v>20</v>
      </c>
      <c r="U241" s="308">
        <v>1</v>
      </c>
      <c r="V241" s="307">
        <f t="shared" si="88"/>
        <v>5</v>
      </c>
      <c r="W241" s="308">
        <v>1</v>
      </c>
      <c r="X241" s="307">
        <f t="shared" si="89"/>
        <v>5</v>
      </c>
    </row>
    <row r="242" spans="1:24" x14ac:dyDescent="0.15">
      <c r="A242" s="292">
        <v>239</v>
      </c>
      <c r="B242" s="300"/>
      <c r="C242" s="301" t="s">
        <v>149</v>
      </c>
      <c r="D242" s="355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  <c r="T242" s="297"/>
      <c r="U242" s="297"/>
      <c r="V242" s="297"/>
      <c r="W242" s="297"/>
      <c r="X242" s="297"/>
    </row>
    <row r="243" spans="1:24" x14ac:dyDescent="0.15">
      <c r="A243" s="292">
        <v>240</v>
      </c>
      <c r="B243" s="304">
        <v>1</v>
      </c>
      <c r="C243" s="305" t="s">
        <v>832</v>
      </c>
      <c r="D243" s="355">
        <v>6</v>
      </c>
      <c r="E243" s="306">
        <f>IF(ISERROR(VLOOKUP(F243,[1]JC17!$A$8:$C$34,3)),"-",VLOOKUP(F243,[1]JC17!$A$8:$C$34,3))</f>
        <v>6</v>
      </c>
      <c r="F243" s="307">
        <f>H243+J243+L243+N243+P243+R243+T243+V243+X243</f>
        <v>740</v>
      </c>
      <c r="G243" s="308">
        <v>3</v>
      </c>
      <c r="H243" s="307">
        <f>IF(AND(G243=1),50,IF(AND(G243=2),200,IF(AND(G243=3),350,IF(AND(G243=4),550,IF(AND(G243=5),750,IF(AND(G243=6),950,IF(AND(G243=7),1250,IF(AND(G243=8),1550,IF(AND(G243=9),1850,0)))))))))</f>
        <v>350</v>
      </c>
      <c r="I243" s="308">
        <v>2</v>
      </c>
      <c r="J243" s="307">
        <f>IF(AND(I243=1),25,IF(AND(I243=2),125,IF(AND(I243=3),275,IF(AND(I243=4),450,IF(AND(I243=5),650,0)))))</f>
        <v>125</v>
      </c>
      <c r="K243" s="308">
        <v>2</v>
      </c>
      <c r="L243" s="307">
        <f>IF(AND(K243=1),25,IF(AND(K243=2),125,IF(AND(K243=3),275,IF(AND(K243=4),450,IF(AND(K243=5),650,0)))))</f>
        <v>125</v>
      </c>
      <c r="M243" s="309">
        <v>2</v>
      </c>
      <c r="N243" s="307">
        <f>IF(AND(M243=1),25,IF(AND(M243=2),75,IF(AND(M243=3),150,IF(AND(M243=4),225,IF(AND(M243=5),325,IF(AND(M243=6),450,0))))))</f>
        <v>75</v>
      </c>
      <c r="O243" s="309">
        <v>1</v>
      </c>
      <c r="P243" s="307">
        <f>IF(AND(O243=1),25,IF(AND(O243=2),75,IF(AND(O243=3),150,IF(AND(O243=4),225,IF(AND(O243=5),325,IF(AND(O243=6),450,0))))))</f>
        <v>25</v>
      </c>
      <c r="Q243" s="309">
        <v>1</v>
      </c>
      <c r="R243" s="307">
        <f>IF(AND(Q243=1),10,IF(AND(Q243=2),25,IF(AND(Q243=3),60,IF(AND(Q243=4),110,0))))</f>
        <v>10</v>
      </c>
      <c r="S243" s="308">
        <v>1</v>
      </c>
      <c r="T243" s="307">
        <f>IF(AND(S243=1),20,IF(AND(S243=2),50,IF(AND(S243=3),120,IF(AND(S243=4),220,0))))</f>
        <v>20</v>
      </c>
      <c r="U243" s="308">
        <v>1</v>
      </c>
      <c r="V243" s="307">
        <f>IF(AND(U243=1),5,IF(AND(U243=2),20,IF(AND(U243=3),50,0)))</f>
        <v>5</v>
      </c>
      <c r="W243" s="308">
        <v>1</v>
      </c>
      <c r="X243" s="307">
        <f>IF(AND(W243=1),5,IF(AND(W243=2),20,IF(AND(W243=3),50,0)))</f>
        <v>5</v>
      </c>
    </row>
    <row r="244" spans="1:24" x14ac:dyDescent="0.15">
      <c r="A244" s="292">
        <v>241</v>
      </c>
      <c r="B244" s="304">
        <v>2</v>
      </c>
      <c r="C244" s="305" t="s">
        <v>20</v>
      </c>
      <c r="D244" s="355">
        <v>5</v>
      </c>
      <c r="E244" s="306">
        <f>IF(ISERROR(VLOOKUP(F244,[1]JC17!$A$8:$C$34,3)),"-",VLOOKUP(F244,[1]JC17!$A$8:$C$34,3))</f>
        <v>5</v>
      </c>
      <c r="F244" s="307">
        <f>H244+J244+L244+N244+P244+R244+T244+V244+X244</f>
        <v>540</v>
      </c>
      <c r="G244" s="308">
        <v>3</v>
      </c>
      <c r="H244" s="307">
        <f>IF(AND(G244=1),50,IF(AND(G244=2),200,IF(AND(G244=3),350,IF(AND(G244=4),550,IF(AND(G244=5),750,IF(AND(G244=6),950,IF(AND(G244=7),1250,IF(AND(G244=8),1550,IF(AND(G244=9),1850,0)))))))))</f>
        <v>350</v>
      </c>
      <c r="I244" s="308">
        <v>1</v>
      </c>
      <c r="J244" s="307">
        <f>IF(AND(I244=1),25,IF(AND(I244=2),125,IF(AND(I244=3),275,IF(AND(I244=4),450,IF(AND(I244=5),650,0)))))</f>
        <v>25</v>
      </c>
      <c r="K244" s="308">
        <v>1</v>
      </c>
      <c r="L244" s="307">
        <f>IF(AND(K244=1),25,IF(AND(K244=2),125,IF(AND(K244=3),275,IF(AND(K244=4),450,IF(AND(K244=5),650,0)))))</f>
        <v>25</v>
      </c>
      <c r="M244" s="309">
        <v>2</v>
      </c>
      <c r="N244" s="307">
        <f>IF(AND(M244=1),25,IF(AND(M244=2),75,IF(AND(M244=3),150,IF(AND(M244=4),225,IF(AND(M244=5),325,IF(AND(M244=6),450,0))))))</f>
        <v>75</v>
      </c>
      <c r="O244" s="309">
        <v>1</v>
      </c>
      <c r="P244" s="307">
        <f>IF(AND(O244=1),25,IF(AND(O244=2),75,IF(AND(O244=3),150,IF(AND(O244=4),225,IF(AND(O244=5),325,IF(AND(O244=6),450,0))))))</f>
        <v>25</v>
      </c>
      <c r="Q244" s="309">
        <v>1</v>
      </c>
      <c r="R244" s="307">
        <f>IF(AND(Q244=1),10,IF(AND(Q244=2),25,IF(AND(Q244=3),60,IF(AND(Q244=4),110,0))))</f>
        <v>10</v>
      </c>
      <c r="S244" s="308">
        <v>1</v>
      </c>
      <c r="T244" s="307">
        <f>IF(AND(S244=1),20,IF(AND(S244=2),50,IF(AND(S244=3),120,IF(AND(S244=4),220,0))))</f>
        <v>20</v>
      </c>
      <c r="U244" s="308">
        <v>1</v>
      </c>
      <c r="V244" s="307">
        <f>IF(AND(U244=1),5,IF(AND(U244=2),20,IF(AND(U244=3),50,0)))</f>
        <v>5</v>
      </c>
      <c r="W244" s="308">
        <v>1</v>
      </c>
      <c r="X244" s="307">
        <f>IF(AND(W244=1),5,IF(AND(W244=2),20,IF(AND(W244=3),50,0)))</f>
        <v>5</v>
      </c>
    </row>
    <row r="245" spans="1:24" x14ac:dyDescent="0.15">
      <c r="A245" s="292">
        <v>242</v>
      </c>
      <c r="B245" s="304">
        <v>3</v>
      </c>
      <c r="C245" s="305" t="s">
        <v>19</v>
      </c>
      <c r="D245" s="355">
        <v>5</v>
      </c>
      <c r="E245" s="306">
        <f>IF(ISERROR(VLOOKUP(F245,[1]JC17!$A$8:$C$34,3)),"-",VLOOKUP(F245,[1]JC17!$A$8:$C$34,3))</f>
        <v>5</v>
      </c>
      <c r="F245" s="307">
        <f>H245+J245+L245+N245+P245+R245+T245+V245+X245</f>
        <v>540</v>
      </c>
      <c r="G245" s="308">
        <v>3</v>
      </c>
      <c r="H245" s="307">
        <f>IF(AND(G245=1),50,IF(AND(G245=2),200,IF(AND(G245=3),350,IF(AND(G245=4),550,IF(AND(G245=5),750,IF(AND(G245=6),950,IF(AND(G245=7),1250,IF(AND(G245=8),1550,IF(AND(G245=9),1850,0)))))))))</f>
        <v>350</v>
      </c>
      <c r="I245" s="308">
        <v>1</v>
      </c>
      <c r="J245" s="307">
        <f>IF(AND(I245=1),25,IF(AND(I245=2),125,IF(AND(I245=3),275,IF(AND(I245=4),450,IF(AND(I245=5),650,0)))))</f>
        <v>25</v>
      </c>
      <c r="K245" s="308">
        <v>1</v>
      </c>
      <c r="L245" s="307">
        <f>IF(AND(K245=1),25,IF(AND(K245=2),125,IF(AND(K245=3),275,IF(AND(K245=4),450,IF(AND(K245=5),650,0)))))</f>
        <v>25</v>
      </c>
      <c r="M245" s="309">
        <v>2</v>
      </c>
      <c r="N245" s="307">
        <f>IF(AND(M245=1),25,IF(AND(M245=2),75,IF(AND(M245=3),150,IF(AND(M245=4),225,IF(AND(M245=5),325,IF(AND(M245=6),450,0))))))</f>
        <v>75</v>
      </c>
      <c r="O245" s="309">
        <v>1</v>
      </c>
      <c r="P245" s="307">
        <f>IF(AND(O245=1),25,IF(AND(O245=2),75,IF(AND(O245=3),150,IF(AND(O245=4),225,IF(AND(O245=5),325,IF(AND(O245=6),450,0))))))</f>
        <v>25</v>
      </c>
      <c r="Q245" s="309">
        <v>1</v>
      </c>
      <c r="R245" s="307">
        <f>IF(AND(Q245=1),10,IF(AND(Q245=2),25,IF(AND(Q245=3),60,IF(AND(Q245=4),110,0))))</f>
        <v>10</v>
      </c>
      <c r="S245" s="308">
        <v>1</v>
      </c>
      <c r="T245" s="307">
        <f>IF(AND(S245=1),20,IF(AND(S245=2),50,IF(AND(S245=3),120,IF(AND(S245=4),220,0))))</f>
        <v>20</v>
      </c>
      <c r="U245" s="308">
        <v>1</v>
      </c>
      <c r="V245" s="307">
        <f>IF(AND(U245=1),5,IF(AND(U245=2),20,IF(AND(U245=3),50,0)))</f>
        <v>5</v>
      </c>
      <c r="W245" s="308">
        <v>1</v>
      </c>
      <c r="X245" s="307">
        <f>IF(AND(W245=1),5,IF(AND(W245=2),20,IF(AND(W245=3),50,0)))</f>
        <v>5</v>
      </c>
    </row>
    <row r="246" spans="1:24" x14ac:dyDescent="0.15">
      <c r="A246" s="292">
        <v>243</v>
      </c>
      <c r="B246" s="304">
        <v>4</v>
      </c>
      <c r="C246" s="305" t="s">
        <v>9</v>
      </c>
      <c r="D246" s="355">
        <v>3</v>
      </c>
      <c r="E246" s="306">
        <f>IF(ISERROR(VLOOKUP(F246,[1]JC17!$A$8:$C$34,3)),"-",VLOOKUP(F246,[1]JC17!$A$8:$C$34,3))</f>
        <v>3</v>
      </c>
      <c r="F246" s="307">
        <f>H246+J246+L246+N246+P246+R246+T246+V246+X246</f>
        <v>340</v>
      </c>
      <c r="G246" s="308">
        <v>2</v>
      </c>
      <c r="H246" s="307">
        <f>IF(AND(G246=1),50,IF(AND(G246=2),200,IF(AND(G246=3),350,IF(AND(G246=4),550,IF(AND(G246=5),750,IF(AND(G246=6),950,IF(AND(G246=7),1250,IF(AND(G246=8),1550,IF(AND(G246=9),1850,0)))))))))</f>
        <v>200</v>
      </c>
      <c r="I246" s="308">
        <v>1</v>
      </c>
      <c r="J246" s="307">
        <f>IF(AND(I246=1),25,IF(AND(I246=2),125,IF(AND(I246=3),275,IF(AND(I246=4),450,IF(AND(I246=5),650,0)))))</f>
        <v>25</v>
      </c>
      <c r="K246" s="308">
        <v>1</v>
      </c>
      <c r="L246" s="307">
        <f>IF(AND(K246=1),25,IF(AND(K246=2),125,IF(AND(K246=3),275,IF(AND(K246=4),450,IF(AND(K246=5),650,0)))))</f>
        <v>25</v>
      </c>
      <c r="M246" s="309">
        <v>1</v>
      </c>
      <c r="N246" s="307">
        <f>IF(AND(M246=1),25,IF(AND(M246=2),75,IF(AND(M246=3),150,IF(AND(M246=4),225,IF(AND(M246=5),325,IF(AND(M246=6),450,0))))))</f>
        <v>25</v>
      </c>
      <c r="O246" s="309">
        <v>1</v>
      </c>
      <c r="P246" s="307">
        <f>IF(AND(O246=1),25,IF(AND(O246=2),75,IF(AND(O246=3),150,IF(AND(O246=4),225,IF(AND(O246=5),325,IF(AND(O246=6),450,0))))))</f>
        <v>25</v>
      </c>
      <c r="Q246" s="309">
        <v>1</v>
      </c>
      <c r="R246" s="307">
        <f>IF(AND(Q246=1),10,IF(AND(Q246=2),25,IF(AND(Q246=3),60,IF(AND(Q246=4),110,0))))</f>
        <v>10</v>
      </c>
      <c r="S246" s="308">
        <v>1</v>
      </c>
      <c r="T246" s="307">
        <f>IF(AND(S246=1),20,IF(AND(S246=2),50,IF(AND(S246=3),120,IF(AND(S246=4),220,0))))</f>
        <v>20</v>
      </c>
      <c r="U246" s="308">
        <v>1</v>
      </c>
      <c r="V246" s="307">
        <f>IF(AND(U246=1),5,IF(AND(U246=2),20,IF(AND(U246=3),50,0)))</f>
        <v>5</v>
      </c>
      <c r="W246" s="308">
        <v>1</v>
      </c>
      <c r="X246" s="307">
        <f>IF(AND(W246=1),5,IF(AND(W246=2),20,IF(AND(W246=3),50,0)))</f>
        <v>5</v>
      </c>
    </row>
    <row r="247" spans="1:24" x14ac:dyDescent="0.15">
      <c r="A247" s="292">
        <v>244</v>
      </c>
      <c r="B247" s="300"/>
      <c r="C247" s="301" t="s">
        <v>150</v>
      </c>
      <c r="D247" s="355"/>
      <c r="E247" s="297"/>
      <c r="F247" s="297"/>
      <c r="G247" s="297"/>
      <c r="H247" s="297"/>
      <c r="I247" s="297"/>
      <c r="J247" s="297"/>
      <c r="K247" s="297"/>
      <c r="L247" s="297"/>
      <c r="M247" s="297"/>
      <c r="N247" s="297"/>
      <c r="O247" s="297"/>
      <c r="P247" s="297"/>
      <c r="Q247" s="297"/>
      <c r="R247" s="297"/>
      <c r="S247" s="297"/>
      <c r="T247" s="297"/>
      <c r="U247" s="297"/>
      <c r="V247" s="297"/>
      <c r="W247" s="297"/>
      <c r="X247" s="297"/>
    </row>
    <row r="248" spans="1:24" x14ac:dyDescent="0.15">
      <c r="A248" s="292">
        <v>245</v>
      </c>
      <c r="B248" s="304">
        <v>1</v>
      </c>
      <c r="C248" s="305" t="s">
        <v>18</v>
      </c>
      <c r="D248" s="355">
        <v>5</v>
      </c>
      <c r="E248" s="306">
        <f>IF(ISERROR(VLOOKUP(F248,[1]JC17!$A$8:$C$34,3)),"-",VLOOKUP(F248,[1]JC17!$A$8:$C$34,3))</f>
        <v>5</v>
      </c>
      <c r="F248" s="307">
        <f>H248+J248+L248+N248+P248+R248+T248+V248+X248</f>
        <v>540</v>
      </c>
      <c r="G248" s="308">
        <v>3</v>
      </c>
      <c r="H248" s="307">
        <f>IF(AND(G248=1),50,IF(AND(G248=2),200,IF(AND(G248=3),350,IF(AND(G248=4),550,IF(AND(G248=5),750,IF(AND(G248=6),950,IF(AND(G248=7),1250,IF(AND(G248=8),1550,IF(AND(G248=9),1850,0)))))))))</f>
        <v>350</v>
      </c>
      <c r="I248" s="308">
        <v>1</v>
      </c>
      <c r="J248" s="307">
        <f>IF(AND(I248=1),25,IF(AND(I248=2),125,IF(AND(I248=3),275,IF(AND(I248=4),450,IF(AND(I248=5),650,0)))))</f>
        <v>25</v>
      </c>
      <c r="K248" s="308">
        <v>1</v>
      </c>
      <c r="L248" s="307">
        <f>IF(AND(K248=1),25,IF(AND(K248=2),125,IF(AND(K248=3),275,IF(AND(K248=4),450,IF(AND(K248=5),650,0)))))</f>
        <v>25</v>
      </c>
      <c r="M248" s="309">
        <v>2</v>
      </c>
      <c r="N248" s="307">
        <f>IF(AND(M248=1),25,IF(AND(M248=2),75,IF(AND(M248=3),150,IF(AND(M248=4),225,IF(AND(M248=5),325,IF(AND(M248=6),450,0))))))</f>
        <v>75</v>
      </c>
      <c r="O248" s="309">
        <v>1</v>
      </c>
      <c r="P248" s="307">
        <f>IF(AND(O248=1),25,IF(AND(O248=2),75,IF(AND(O248=3),150,IF(AND(O248=4),225,IF(AND(O248=5),325,IF(AND(O248=6),450,0))))))</f>
        <v>25</v>
      </c>
      <c r="Q248" s="309">
        <v>1</v>
      </c>
      <c r="R248" s="307">
        <f>IF(AND(Q248=1),10,IF(AND(Q248=2),25,IF(AND(Q248=3),60,IF(AND(Q248=4),110,0))))</f>
        <v>10</v>
      </c>
      <c r="S248" s="308">
        <v>1</v>
      </c>
      <c r="T248" s="307">
        <f>IF(AND(S248=1),20,IF(AND(S248=2),50,IF(AND(S248=3),120,IF(AND(S248=4),220,0))))</f>
        <v>20</v>
      </c>
      <c r="U248" s="308">
        <v>1</v>
      </c>
      <c r="V248" s="307">
        <f>IF(AND(U248=1),5,IF(AND(U248=2),20,IF(AND(U248=3),50,0)))</f>
        <v>5</v>
      </c>
      <c r="W248" s="308">
        <v>1</v>
      </c>
      <c r="X248" s="307">
        <f>IF(AND(W248=1),5,IF(AND(W248=2),20,IF(AND(W248=3),50,0)))</f>
        <v>5</v>
      </c>
    </row>
    <row r="249" spans="1:24" x14ac:dyDescent="0.15">
      <c r="A249" s="292">
        <v>246</v>
      </c>
      <c r="B249" s="295"/>
      <c r="C249" s="296" t="s">
        <v>108</v>
      </c>
      <c r="D249" s="355"/>
      <c r="E249" s="297"/>
      <c r="F249" s="297"/>
      <c r="G249" s="297"/>
      <c r="H249" s="297"/>
      <c r="I249" s="297"/>
      <c r="J249" s="297"/>
      <c r="K249" s="297"/>
      <c r="L249" s="297"/>
      <c r="M249" s="297"/>
      <c r="N249" s="297"/>
      <c r="O249" s="297"/>
      <c r="P249" s="297"/>
      <c r="Q249" s="297"/>
      <c r="R249" s="297"/>
      <c r="S249" s="297"/>
      <c r="T249" s="297"/>
      <c r="U249" s="297"/>
      <c r="V249" s="297"/>
      <c r="W249" s="297"/>
      <c r="X249" s="297"/>
    </row>
    <row r="250" spans="1:24" x14ac:dyDescent="0.15">
      <c r="A250" s="292">
        <v>247</v>
      </c>
      <c r="B250" s="298"/>
      <c r="C250" s="299" t="s">
        <v>827</v>
      </c>
      <c r="D250" s="355"/>
      <c r="E250" s="297"/>
      <c r="F250" s="297"/>
      <c r="G250" s="297"/>
      <c r="H250" s="297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  <c r="S250" s="297"/>
      <c r="T250" s="297"/>
      <c r="U250" s="297"/>
      <c r="V250" s="297"/>
      <c r="W250" s="297"/>
      <c r="X250" s="297"/>
    </row>
    <row r="251" spans="1:24" x14ac:dyDescent="0.15">
      <c r="A251" s="292">
        <v>248</v>
      </c>
      <c r="B251" s="300"/>
      <c r="C251" s="301" t="s">
        <v>147</v>
      </c>
      <c r="D251" s="355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97"/>
      <c r="T251" s="297"/>
      <c r="U251" s="297"/>
      <c r="V251" s="297"/>
      <c r="W251" s="297"/>
      <c r="X251" s="297"/>
    </row>
    <row r="252" spans="1:24" x14ac:dyDescent="0.15">
      <c r="A252" s="292">
        <v>249</v>
      </c>
      <c r="B252" s="304">
        <v>1</v>
      </c>
      <c r="C252" s="305" t="s">
        <v>2</v>
      </c>
      <c r="D252" s="355">
        <v>6</v>
      </c>
      <c r="E252" s="306">
        <f>IF(ISERROR(VLOOKUP(F252,[1]JC17!$A$8:$C$34,3)),"-",VLOOKUP(F252,[1]JC17!$A$8:$C$34,3))</f>
        <v>6</v>
      </c>
      <c r="F252" s="307">
        <f>H252+J252+L252+N252+P252+R252+T252+V252+X252</f>
        <v>740</v>
      </c>
      <c r="G252" s="308">
        <v>3</v>
      </c>
      <c r="H252" s="307">
        <f>IF(AND(G252=1),50,IF(AND(G252=2),200,IF(AND(G252=3),350,IF(AND(G252=4),550,IF(AND(G252=5),750,IF(AND(G252=6),950,IF(AND(G252=7),1250,IF(AND(G252=8),1550,IF(AND(G252=9),1850,0)))))))))</f>
        <v>350</v>
      </c>
      <c r="I252" s="308">
        <v>2</v>
      </c>
      <c r="J252" s="307">
        <f>IF(AND(I252=1),25,IF(AND(I252=2),125,IF(AND(I252=3),275,IF(AND(I252=4),450,IF(AND(I252=5),650,0)))))</f>
        <v>125</v>
      </c>
      <c r="K252" s="308">
        <v>2</v>
      </c>
      <c r="L252" s="307">
        <f>IF(AND(K252=1),25,IF(AND(K252=2),125,IF(AND(K252=3),275,IF(AND(K252=4),450,IF(AND(K252=5),650,0)))))</f>
        <v>125</v>
      </c>
      <c r="M252" s="309">
        <v>2</v>
      </c>
      <c r="N252" s="307">
        <f>IF(AND(M252=1),25,IF(AND(M252=2),75,IF(AND(M252=3),150,IF(AND(M252=4),225,IF(AND(M252=5),325,IF(AND(M252=6),450,0))))))</f>
        <v>75</v>
      </c>
      <c r="O252" s="309">
        <v>1</v>
      </c>
      <c r="P252" s="307">
        <f>IF(AND(O252=1),25,IF(AND(O252=2),75,IF(AND(O252=3),150,IF(AND(O252=4),225,IF(AND(O252=5),325,IF(AND(O252=6),450,0))))))</f>
        <v>25</v>
      </c>
      <c r="Q252" s="309">
        <v>1</v>
      </c>
      <c r="R252" s="307">
        <f>IF(AND(Q252=1),10,IF(AND(Q252=2),25,IF(AND(Q252=3),60,IF(AND(Q252=4),110,0))))</f>
        <v>10</v>
      </c>
      <c r="S252" s="308">
        <v>1</v>
      </c>
      <c r="T252" s="307">
        <f>IF(AND(S252=1),20,IF(AND(S252=2),50,IF(AND(S252=3),120,IF(AND(S252=4),220,0))))</f>
        <v>20</v>
      </c>
      <c r="U252" s="308">
        <v>1</v>
      </c>
      <c r="V252" s="307">
        <f>IF(AND(U252=1),5,IF(AND(U252=2),20,IF(AND(U252=3),50,0)))</f>
        <v>5</v>
      </c>
      <c r="W252" s="308">
        <v>1</v>
      </c>
      <c r="X252" s="307">
        <f>IF(AND(W252=1),5,IF(AND(W252=2),20,IF(AND(W252=3),50,0)))</f>
        <v>5</v>
      </c>
    </row>
    <row r="253" spans="1:24" x14ac:dyDescent="0.15">
      <c r="A253" s="292">
        <v>250</v>
      </c>
      <c r="B253" s="304">
        <v>2</v>
      </c>
      <c r="C253" s="305" t="s">
        <v>839</v>
      </c>
      <c r="D253" s="355">
        <v>5</v>
      </c>
      <c r="E253" s="306">
        <f>IF(ISERROR(VLOOKUP(F253,[1]JC17!$A$8:$C$34,3)),"-",VLOOKUP(F253,[1]JC17!$A$8:$C$34,3))</f>
        <v>5</v>
      </c>
      <c r="F253" s="307">
        <f>H253+J253+L253+N253+P253+R253+T253+V253+X253</f>
        <v>540</v>
      </c>
      <c r="G253" s="308">
        <v>3</v>
      </c>
      <c r="H253" s="307">
        <f>IF(AND(G253=1),50,IF(AND(G253=2),200,IF(AND(G253=3),350,IF(AND(G253=4),550,IF(AND(G253=5),750,IF(AND(G253=6),950,IF(AND(G253=7),1250,IF(AND(G253=8),1550,IF(AND(G253=9),1850,0)))))))))</f>
        <v>350</v>
      </c>
      <c r="I253" s="308">
        <v>1</v>
      </c>
      <c r="J253" s="307">
        <f>IF(AND(I253=1),25,IF(AND(I253=2),125,IF(AND(I253=3),275,IF(AND(I253=4),450,IF(AND(I253=5),650,0)))))</f>
        <v>25</v>
      </c>
      <c r="K253" s="308">
        <v>1</v>
      </c>
      <c r="L253" s="307">
        <f>IF(AND(K253=1),25,IF(AND(K253=2),125,IF(AND(K253=3),275,IF(AND(K253=4),450,IF(AND(K253=5),650,0)))))</f>
        <v>25</v>
      </c>
      <c r="M253" s="309">
        <v>2</v>
      </c>
      <c r="N253" s="307">
        <f>IF(AND(M253=1),25,IF(AND(M253=2),75,IF(AND(M253=3),150,IF(AND(M253=4),225,IF(AND(M253=5),325,IF(AND(M253=6),450,0))))))</f>
        <v>75</v>
      </c>
      <c r="O253" s="309">
        <v>1</v>
      </c>
      <c r="P253" s="307">
        <f>IF(AND(O253=1),25,IF(AND(O253=2),75,IF(AND(O253=3),150,IF(AND(O253=4),225,IF(AND(O253=5),325,IF(AND(O253=6),450,0))))))</f>
        <v>25</v>
      </c>
      <c r="Q253" s="309">
        <v>1</v>
      </c>
      <c r="R253" s="307">
        <f>IF(AND(Q253=1),10,IF(AND(Q253=2),25,IF(AND(Q253=3),60,IF(AND(Q253=4),110,0))))</f>
        <v>10</v>
      </c>
      <c r="S253" s="308">
        <v>1</v>
      </c>
      <c r="T253" s="307">
        <f>IF(AND(S253=1),20,IF(AND(S253=2),50,IF(AND(S253=3),120,IF(AND(S253=4),220,0))))</f>
        <v>20</v>
      </c>
      <c r="U253" s="308">
        <v>1</v>
      </c>
      <c r="V253" s="307">
        <f>IF(AND(U253=1),5,IF(AND(U253=2),20,IF(AND(U253=3),50,0)))</f>
        <v>5</v>
      </c>
      <c r="W253" s="308">
        <v>1</v>
      </c>
      <c r="X253" s="307">
        <f>IF(AND(W253=1),5,IF(AND(W253=2),20,IF(AND(W253=3),50,0)))</f>
        <v>5</v>
      </c>
    </row>
    <row r="254" spans="1:24" x14ac:dyDescent="0.15">
      <c r="A254" s="292">
        <v>251</v>
      </c>
      <c r="B254" s="304">
        <v>3</v>
      </c>
      <c r="C254" s="305" t="s">
        <v>176</v>
      </c>
      <c r="D254" s="355">
        <v>7</v>
      </c>
      <c r="E254" s="306">
        <f>IF(ISERROR(VLOOKUP(F254,[1]JC17!$A$8:$C$34,3)),"-",VLOOKUP(F254,[1]JC17!$A$8:$C$34,3))</f>
        <v>7</v>
      </c>
      <c r="F254" s="307">
        <f>H254+J254+L254+N254+P254+R254+T254+V254+X254</f>
        <v>880</v>
      </c>
      <c r="G254" s="308">
        <v>3</v>
      </c>
      <c r="H254" s="307">
        <f>IF(AND(G254=1),50,IF(AND(G254=2),200,IF(AND(G254=3),350,IF(AND(G254=4),550,IF(AND(G254=5),750,IF(AND(G254=6),950,IF(AND(G254=7),1250,IF(AND(G254=8),1550,IF(AND(G254=9),1850,0)))))))))</f>
        <v>350</v>
      </c>
      <c r="I254" s="308">
        <v>2</v>
      </c>
      <c r="J254" s="307">
        <f>IF(AND(I254=1),25,IF(AND(I254=2),125,IF(AND(I254=3),275,IF(AND(I254=4),450,IF(AND(I254=5),650,0)))))</f>
        <v>125</v>
      </c>
      <c r="K254" s="308">
        <v>2</v>
      </c>
      <c r="L254" s="307">
        <f>IF(AND(K254=1),25,IF(AND(K254=2),125,IF(AND(K254=3),275,IF(AND(K254=4),450,IF(AND(K254=5),650,0)))))</f>
        <v>125</v>
      </c>
      <c r="M254" s="309">
        <v>3</v>
      </c>
      <c r="N254" s="307">
        <f>IF(AND(M254=1),25,IF(AND(M254=2),75,IF(AND(M254=3),150,IF(AND(M254=4),225,IF(AND(M254=5),325,IF(AND(M254=6),450,0))))))</f>
        <v>150</v>
      </c>
      <c r="O254" s="309">
        <v>2</v>
      </c>
      <c r="P254" s="307">
        <f>IF(AND(O254=1),25,IF(AND(O254=2),75,IF(AND(O254=3),150,IF(AND(O254=4),225,IF(AND(O254=5),325,IF(AND(O254=6),450,0))))))</f>
        <v>75</v>
      </c>
      <c r="Q254" s="309">
        <v>2</v>
      </c>
      <c r="R254" s="307">
        <f>IF(AND(Q254=1),10,IF(AND(Q254=2),25,IF(AND(Q254=3),60,IF(AND(Q254=4),110,0))))</f>
        <v>25</v>
      </c>
      <c r="S254" s="308">
        <v>1</v>
      </c>
      <c r="T254" s="307">
        <f>IF(AND(S254=1),20,IF(AND(S254=2),50,IF(AND(S254=3),120,IF(AND(S254=4),220,0))))</f>
        <v>20</v>
      </c>
      <c r="U254" s="308">
        <v>1</v>
      </c>
      <c r="V254" s="307">
        <f>IF(AND(U254=1),5,IF(AND(U254=2),20,IF(AND(U254=3),50,0)))</f>
        <v>5</v>
      </c>
      <c r="W254" s="308">
        <v>1</v>
      </c>
      <c r="X254" s="307">
        <f>IF(AND(W254=1),5,IF(AND(W254=2),20,IF(AND(W254=3),50,0)))</f>
        <v>5</v>
      </c>
    </row>
    <row r="255" spans="1:24" x14ac:dyDescent="0.15">
      <c r="A255" s="292">
        <v>252</v>
      </c>
      <c r="B255" s="300"/>
      <c r="C255" s="301" t="s">
        <v>148</v>
      </c>
      <c r="D255" s="355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  <c r="O255" s="297"/>
      <c r="P255" s="297"/>
      <c r="Q255" s="297"/>
      <c r="R255" s="297"/>
      <c r="S255" s="297"/>
      <c r="T255" s="297"/>
      <c r="U255" s="297"/>
      <c r="V255" s="297"/>
      <c r="W255" s="297"/>
      <c r="X255" s="297"/>
    </row>
    <row r="256" spans="1:24" x14ac:dyDescent="0.15">
      <c r="A256" s="292">
        <v>253</v>
      </c>
      <c r="B256" s="304">
        <v>1</v>
      </c>
      <c r="C256" s="305" t="s">
        <v>96</v>
      </c>
      <c r="D256" s="355">
        <v>5</v>
      </c>
      <c r="E256" s="306">
        <f>IF(ISERROR(VLOOKUP(F256,[1]JC17!$A$8:$C$34,3)),"-",VLOOKUP(F256,[1]JC17!$A$8:$C$34,3))</f>
        <v>5</v>
      </c>
      <c r="F256" s="307">
        <f t="shared" ref="F256:F266" si="90">H256+J256+L256+N256+P256+R256+T256+V256+X256</f>
        <v>540</v>
      </c>
      <c r="G256" s="308">
        <v>3</v>
      </c>
      <c r="H256" s="307">
        <f t="shared" ref="H256:H266" si="91">IF(AND(G256=1),50,IF(AND(G256=2),200,IF(AND(G256=3),350,IF(AND(G256=4),550,IF(AND(G256=5),750,IF(AND(G256=6),950,IF(AND(G256=7),1250,IF(AND(G256=8),1550,IF(AND(G256=9),1850,0)))))))))</f>
        <v>350</v>
      </c>
      <c r="I256" s="308">
        <v>1</v>
      </c>
      <c r="J256" s="307">
        <f t="shared" ref="J256:J266" si="92">IF(AND(I256=1),25,IF(AND(I256=2),125,IF(AND(I256=3),275,IF(AND(I256=4),450,IF(AND(I256=5),650,0)))))</f>
        <v>25</v>
      </c>
      <c r="K256" s="308">
        <v>1</v>
      </c>
      <c r="L256" s="307">
        <f t="shared" ref="L256:L266" si="93">IF(AND(K256=1),25,IF(AND(K256=2),125,IF(AND(K256=3),275,IF(AND(K256=4),450,IF(AND(K256=5),650,0)))))</f>
        <v>25</v>
      </c>
      <c r="M256" s="309">
        <v>2</v>
      </c>
      <c r="N256" s="307">
        <f t="shared" ref="N256:N266" si="94">IF(AND(M256=1),25,IF(AND(M256=2),75,IF(AND(M256=3),150,IF(AND(M256=4),225,IF(AND(M256=5),325,IF(AND(M256=6),450,0))))))</f>
        <v>75</v>
      </c>
      <c r="O256" s="309">
        <v>1</v>
      </c>
      <c r="P256" s="307">
        <f t="shared" ref="P256:P266" si="95">IF(AND(O256=1),25,IF(AND(O256=2),75,IF(AND(O256=3),150,IF(AND(O256=4),225,IF(AND(O256=5),325,IF(AND(O256=6),450,0))))))</f>
        <v>25</v>
      </c>
      <c r="Q256" s="309">
        <v>1</v>
      </c>
      <c r="R256" s="307">
        <f t="shared" ref="R256:R266" si="96">IF(AND(Q256=1),10,IF(AND(Q256=2),25,IF(AND(Q256=3),60,IF(AND(Q256=4),110,0))))</f>
        <v>10</v>
      </c>
      <c r="S256" s="308">
        <v>1</v>
      </c>
      <c r="T256" s="307">
        <f t="shared" ref="T256:T266" si="97">IF(AND(S256=1),20,IF(AND(S256=2),50,IF(AND(S256=3),120,IF(AND(S256=4),220,0))))</f>
        <v>20</v>
      </c>
      <c r="U256" s="308">
        <v>1</v>
      </c>
      <c r="V256" s="307">
        <f t="shared" ref="V256:V266" si="98">IF(AND(U256=1),5,IF(AND(U256=2),20,IF(AND(U256=3),50,0)))</f>
        <v>5</v>
      </c>
      <c r="W256" s="308">
        <v>1</v>
      </c>
      <c r="X256" s="307">
        <f t="shared" ref="X256:X266" si="99">IF(AND(W256=1),5,IF(AND(W256=2),20,IF(AND(W256=3),50,0)))</f>
        <v>5</v>
      </c>
    </row>
    <row r="257" spans="1:24" x14ac:dyDescent="0.15">
      <c r="A257" s="292">
        <v>254</v>
      </c>
      <c r="B257" s="304">
        <v>2</v>
      </c>
      <c r="C257" s="305" t="s">
        <v>23</v>
      </c>
      <c r="D257" s="355">
        <v>1</v>
      </c>
      <c r="E257" s="306">
        <f>IF(ISERROR(VLOOKUP(F257,[1]JC17!$A$8:$C$34,3)),"-",VLOOKUP(F257,[1]JC17!$A$8:$C$34,3))</f>
        <v>1</v>
      </c>
      <c r="F257" s="307">
        <f t="shared" si="90"/>
        <v>190</v>
      </c>
      <c r="G257" s="308">
        <v>1</v>
      </c>
      <c r="H257" s="307">
        <f t="shared" si="91"/>
        <v>50</v>
      </c>
      <c r="I257" s="308">
        <v>1</v>
      </c>
      <c r="J257" s="307">
        <f t="shared" si="92"/>
        <v>25</v>
      </c>
      <c r="K257" s="308">
        <v>1</v>
      </c>
      <c r="L257" s="307">
        <f t="shared" si="93"/>
        <v>25</v>
      </c>
      <c r="M257" s="309">
        <v>1</v>
      </c>
      <c r="N257" s="307">
        <f t="shared" si="94"/>
        <v>25</v>
      </c>
      <c r="O257" s="309">
        <v>1</v>
      </c>
      <c r="P257" s="307">
        <f t="shared" si="95"/>
        <v>25</v>
      </c>
      <c r="Q257" s="309">
        <v>1</v>
      </c>
      <c r="R257" s="307">
        <f t="shared" si="96"/>
        <v>10</v>
      </c>
      <c r="S257" s="308">
        <v>1</v>
      </c>
      <c r="T257" s="307">
        <f t="shared" si="97"/>
        <v>20</v>
      </c>
      <c r="U257" s="308">
        <v>1</v>
      </c>
      <c r="V257" s="307">
        <f t="shared" si="98"/>
        <v>5</v>
      </c>
      <c r="W257" s="308">
        <v>1</v>
      </c>
      <c r="X257" s="307">
        <f t="shared" si="99"/>
        <v>5</v>
      </c>
    </row>
    <row r="258" spans="1:24" x14ac:dyDescent="0.15">
      <c r="A258" s="292">
        <v>255</v>
      </c>
      <c r="B258" s="304">
        <v>3</v>
      </c>
      <c r="C258" s="305" t="s">
        <v>13</v>
      </c>
      <c r="D258" s="355">
        <v>1</v>
      </c>
      <c r="E258" s="306">
        <f>IF(ISERROR(VLOOKUP(F258,[1]JC17!$A$8:$C$34,3)),"-",VLOOKUP(F258,[1]JC17!$A$8:$C$34,3))</f>
        <v>1</v>
      </c>
      <c r="F258" s="307">
        <f t="shared" si="90"/>
        <v>190</v>
      </c>
      <c r="G258" s="308">
        <v>1</v>
      </c>
      <c r="H258" s="307">
        <f t="shared" si="91"/>
        <v>50</v>
      </c>
      <c r="I258" s="308">
        <v>1</v>
      </c>
      <c r="J258" s="307">
        <f t="shared" si="92"/>
        <v>25</v>
      </c>
      <c r="K258" s="308">
        <v>1</v>
      </c>
      <c r="L258" s="307">
        <f t="shared" si="93"/>
        <v>25</v>
      </c>
      <c r="M258" s="309">
        <v>1</v>
      </c>
      <c r="N258" s="307">
        <f t="shared" si="94"/>
        <v>25</v>
      </c>
      <c r="O258" s="309">
        <v>1</v>
      </c>
      <c r="P258" s="307">
        <f t="shared" si="95"/>
        <v>25</v>
      </c>
      <c r="Q258" s="309">
        <v>1</v>
      </c>
      <c r="R258" s="307">
        <f t="shared" si="96"/>
        <v>10</v>
      </c>
      <c r="S258" s="308">
        <v>1</v>
      </c>
      <c r="T258" s="307">
        <f t="shared" si="97"/>
        <v>20</v>
      </c>
      <c r="U258" s="308">
        <v>1</v>
      </c>
      <c r="V258" s="307">
        <f t="shared" si="98"/>
        <v>5</v>
      </c>
      <c r="W258" s="308">
        <v>1</v>
      </c>
      <c r="X258" s="307">
        <f t="shared" si="99"/>
        <v>5</v>
      </c>
    </row>
    <row r="259" spans="1:24" x14ac:dyDescent="0.15">
      <c r="A259" s="292">
        <v>256</v>
      </c>
      <c r="B259" s="304">
        <v>4</v>
      </c>
      <c r="C259" s="305" t="s">
        <v>15</v>
      </c>
      <c r="D259" s="355">
        <v>3</v>
      </c>
      <c r="E259" s="306">
        <f>IF(ISERROR(VLOOKUP(F259,[1]JC17!$A$8:$C$34,3)),"-",VLOOKUP(F259,[1]JC17!$A$8:$C$34,3))</f>
        <v>3</v>
      </c>
      <c r="F259" s="307">
        <f t="shared" si="90"/>
        <v>340</v>
      </c>
      <c r="G259" s="308">
        <v>2</v>
      </c>
      <c r="H259" s="307">
        <f t="shared" si="91"/>
        <v>200</v>
      </c>
      <c r="I259" s="308">
        <v>1</v>
      </c>
      <c r="J259" s="307">
        <f t="shared" si="92"/>
        <v>25</v>
      </c>
      <c r="K259" s="308">
        <v>1</v>
      </c>
      <c r="L259" s="307">
        <f t="shared" si="93"/>
        <v>25</v>
      </c>
      <c r="M259" s="309">
        <v>1</v>
      </c>
      <c r="N259" s="307">
        <f t="shared" si="94"/>
        <v>25</v>
      </c>
      <c r="O259" s="309">
        <v>1</v>
      </c>
      <c r="P259" s="307">
        <f t="shared" si="95"/>
        <v>25</v>
      </c>
      <c r="Q259" s="309">
        <v>1</v>
      </c>
      <c r="R259" s="307">
        <f t="shared" si="96"/>
        <v>10</v>
      </c>
      <c r="S259" s="308">
        <v>1</v>
      </c>
      <c r="T259" s="307">
        <f t="shared" si="97"/>
        <v>20</v>
      </c>
      <c r="U259" s="308">
        <v>1</v>
      </c>
      <c r="V259" s="307">
        <f t="shared" si="98"/>
        <v>5</v>
      </c>
      <c r="W259" s="308">
        <v>1</v>
      </c>
      <c r="X259" s="307">
        <f t="shared" si="99"/>
        <v>5</v>
      </c>
    </row>
    <row r="260" spans="1:24" x14ac:dyDescent="0.15">
      <c r="A260" s="292">
        <v>257</v>
      </c>
      <c r="B260" s="304">
        <v>5</v>
      </c>
      <c r="C260" s="297" t="s">
        <v>14</v>
      </c>
      <c r="D260" s="356">
        <v>3</v>
      </c>
      <c r="E260" s="306">
        <f>IF(ISERROR(VLOOKUP(F260,[1]JC17!$A$8:$C$34,3)),"-",VLOOKUP(F260,[1]JC17!$A$8:$C$34,3))</f>
        <v>3</v>
      </c>
      <c r="F260" s="307">
        <f t="shared" si="90"/>
        <v>340</v>
      </c>
      <c r="G260" s="308">
        <v>2</v>
      </c>
      <c r="H260" s="307">
        <f t="shared" si="91"/>
        <v>200</v>
      </c>
      <c r="I260" s="308">
        <v>1</v>
      </c>
      <c r="J260" s="307">
        <f t="shared" si="92"/>
        <v>25</v>
      </c>
      <c r="K260" s="308">
        <v>1</v>
      </c>
      <c r="L260" s="307">
        <f t="shared" si="93"/>
        <v>25</v>
      </c>
      <c r="M260" s="309">
        <v>1</v>
      </c>
      <c r="N260" s="307">
        <f t="shared" si="94"/>
        <v>25</v>
      </c>
      <c r="O260" s="309">
        <v>1</v>
      </c>
      <c r="P260" s="307">
        <f t="shared" si="95"/>
        <v>25</v>
      </c>
      <c r="Q260" s="309">
        <v>1</v>
      </c>
      <c r="R260" s="307">
        <f t="shared" si="96"/>
        <v>10</v>
      </c>
      <c r="S260" s="308">
        <v>1</v>
      </c>
      <c r="T260" s="307">
        <f t="shared" si="97"/>
        <v>20</v>
      </c>
      <c r="U260" s="308">
        <v>1</v>
      </c>
      <c r="V260" s="307">
        <f t="shared" si="98"/>
        <v>5</v>
      </c>
      <c r="W260" s="308">
        <v>1</v>
      </c>
      <c r="X260" s="307">
        <f t="shared" si="99"/>
        <v>5</v>
      </c>
    </row>
    <row r="261" spans="1:24" x14ac:dyDescent="0.15">
      <c r="A261" s="292">
        <v>258</v>
      </c>
      <c r="B261" s="304">
        <v>6</v>
      </c>
      <c r="C261" s="297" t="s">
        <v>24</v>
      </c>
      <c r="D261" s="356">
        <v>5</v>
      </c>
      <c r="E261" s="306">
        <f>IF(ISERROR(VLOOKUP(F261,[1]JC17!$A$8:$C$34,3)),"-",VLOOKUP(F261,[1]JC17!$A$8:$C$34,3))</f>
        <v>5</v>
      </c>
      <c r="F261" s="307">
        <f t="shared" si="90"/>
        <v>540</v>
      </c>
      <c r="G261" s="308">
        <v>3</v>
      </c>
      <c r="H261" s="307">
        <f t="shared" si="91"/>
        <v>350</v>
      </c>
      <c r="I261" s="308">
        <v>1</v>
      </c>
      <c r="J261" s="307">
        <f t="shared" si="92"/>
        <v>25</v>
      </c>
      <c r="K261" s="308">
        <v>1</v>
      </c>
      <c r="L261" s="307">
        <f t="shared" si="93"/>
        <v>25</v>
      </c>
      <c r="M261" s="309">
        <v>2</v>
      </c>
      <c r="N261" s="307">
        <f t="shared" si="94"/>
        <v>75</v>
      </c>
      <c r="O261" s="309">
        <v>1</v>
      </c>
      <c r="P261" s="307">
        <f t="shared" si="95"/>
        <v>25</v>
      </c>
      <c r="Q261" s="309">
        <v>1</v>
      </c>
      <c r="R261" s="307">
        <f t="shared" si="96"/>
        <v>10</v>
      </c>
      <c r="S261" s="308">
        <v>1</v>
      </c>
      <c r="T261" s="307">
        <f t="shared" si="97"/>
        <v>20</v>
      </c>
      <c r="U261" s="308">
        <v>1</v>
      </c>
      <c r="V261" s="307">
        <f t="shared" si="98"/>
        <v>5</v>
      </c>
      <c r="W261" s="308">
        <v>1</v>
      </c>
      <c r="X261" s="307">
        <f t="shared" si="99"/>
        <v>5</v>
      </c>
    </row>
    <row r="262" spans="1:24" x14ac:dyDescent="0.15">
      <c r="A262" s="292">
        <v>259</v>
      </c>
      <c r="B262" s="304">
        <v>7</v>
      </c>
      <c r="C262" s="297" t="s">
        <v>101</v>
      </c>
      <c r="D262" s="356">
        <v>5</v>
      </c>
      <c r="E262" s="306">
        <f>IF(ISERROR(VLOOKUP(F262,[1]JC17!$A$8:$C$34,3)),"-",VLOOKUP(F262,[1]JC17!$A$8:$C$34,3))</f>
        <v>5</v>
      </c>
      <c r="F262" s="307">
        <f t="shared" si="90"/>
        <v>540</v>
      </c>
      <c r="G262" s="308">
        <v>3</v>
      </c>
      <c r="H262" s="307">
        <f t="shared" si="91"/>
        <v>350</v>
      </c>
      <c r="I262" s="308">
        <v>1</v>
      </c>
      <c r="J262" s="307">
        <f t="shared" si="92"/>
        <v>25</v>
      </c>
      <c r="K262" s="308">
        <v>1</v>
      </c>
      <c r="L262" s="307">
        <f t="shared" si="93"/>
        <v>25</v>
      </c>
      <c r="M262" s="309">
        <v>2</v>
      </c>
      <c r="N262" s="307">
        <f t="shared" si="94"/>
        <v>75</v>
      </c>
      <c r="O262" s="309">
        <v>1</v>
      </c>
      <c r="P262" s="307">
        <f t="shared" si="95"/>
        <v>25</v>
      </c>
      <c r="Q262" s="309">
        <v>1</v>
      </c>
      <c r="R262" s="307">
        <f t="shared" si="96"/>
        <v>10</v>
      </c>
      <c r="S262" s="308">
        <v>1</v>
      </c>
      <c r="T262" s="307">
        <f t="shared" si="97"/>
        <v>20</v>
      </c>
      <c r="U262" s="308">
        <v>1</v>
      </c>
      <c r="V262" s="307">
        <f t="shared" si="98"/>
        <v>5</v>
      </c>
      <c r="W262" s="308">
        <v>1</v>
      </c>
      <c r="X262" s="307">
        <f t="shared" si="99"/>
        <v>5</v>
      </c>
    </row>
    <row r="263" spans="1:24" x14ac:dyDescent="0.15">
      <c r="A263" s="292">
        <v>260</v>
      </c>
      <c r="B263" s="304">
        <v>8</v>
      </c>
      <c r="C263" s="297" t="s">
        <v>838</v>
      </c>
      <c r="D263" s="356">
        <v>5</v>
      </c>
      <c r="E263" s="306">
        <f>IF(ISERROR(VLOOKUP(F263,[1]JC17!$A$8:$C$34,3)),"-",VLOOKUP(F263,[1]JC17!$A$8:$C$34,3))</f>
        <v>5</v>
      </c>
      <c r="F263" s="307">
        <f t="shared" si="90"/>
        <v>540</v>
      </c>
      <c r="G263" s="308">
        <v>3</v>
      </c>
      <c r="H263" s="307">
        <f t="shared" si="91"/>
        <v>350</v>
      </c>
      <c r="I263" s="308">
        <v>1</v>
      </c>
      <c r="J263" s="307">
        <f t="shared" si="92"/>
        <v>25</v>
      </c>
      <c r="K263" s="308">
        <v>1</v>
      </c>
      <c r="L263" s="307">
        <f t="shared" si="93"/>
        <v>25</v>
      </c>
      <c r="M263" s="309">
        <v>2</v>
      </c>
      <c r="N263" s="307">
        <f t="shared" si="94"/>
        <v>75</v>
      </c>
      <c r="O263" s="309">
        <v>1</v>
      </c>
      <c r="P263" s="307">
        <f t="shared" si="95"/>
        <v>25</v>
      </c>
      <c r="Q263" s="309">
        <v>1</v>
      </c>
      <c r="R263" s="307">
        <f t="shared" si="96"/>
        <v>10</v>
      </c>
      <c r="S263" s="308">
        <v>1</v>
      </c>
      <c r="T263" s="307">
        <f t="shared" si="97"/>
        <v>20</v>
      </c>
      <c r="U263" s="308">
        <v>1</v>
      </c>
      <c r="V263" s="307">
        <f t="shared" si="98"/>
        <v>5</v>
      </c>
      <c r="W263" s="308">
        <v>1</v>
      </c>
      <c r="X263" s="307">
        <f t="shared" si="99"/>
        <v>5</v>
      </c>
    </row>
    <row r="264" spans="1:24" x14ac:dyDescent="0.15">
      <c r="A264" s="292">
        <v>261</v>
      </c>
      <c r="B264" s="304">
        <v>9</v>
      </c>
      <c r="C264" s="297" t="s">
        <v>3</v>
      </c>
      <c r="D264" s="356">
        <v>5</v>
      </c>
      <c r="E264" s="306">
        <f>IF(ISERROR(VLOOKUP(F264,[1]JC17!$A$8:$C$34,3)),"-",VLOOKUP(F264,[1]JC17!$A$8:$C$34,3))</f>
        <v>5</v>
      </c>
      <c r="F264" s="307">
        <f t="shared" si="90"/>
        <v>540</v>
      </c>
      <c r="G264" s="308">
        <v>3</v>
      </c>
      <c r="H264" s="307">
        <f t="shared" si="91"/>
        <v>350</v>
      </c>
      <c r="I264" s="308">
        <v>1</v>
      </c>
      <c r="J264" s="307">
        <f t="shared" si="92"/>
        <v>25</v>
      </c>
      <c r="K264" s="308">
        <v>1</v>
      </c>
      <c r="L264" s="307">
        <f t="shared" si="93"/>
        <v>25</v>
      </c>
      <c r="M264" s="309">
        <v>2</v>
      </c>
      <c r="N264" s="307">
        <f t="shared" si="94"/>
        <v>75</v>
      </c>
      <c r="O264" s="309">
        <v>1</v>
      </c>
      <c r="P264" s="307">
        <f t="shared" si="95"/>
        <v>25</v>
      </c>
      <c r="Q264" s="309">
        <v>1</v>
      </c>
      <c r="R264" s="307">
        <f t="shared" si="96"/>
        <v>10</v>
      </c>
      <c r="S264" s="308">
        <v>1</v>
      </c>
      <c r="T264" s="307">
        <f t="shared" si="97"/>
        <v>20</v>
      </c>
      <c r="U264" s="308">
        <v>1</v>
      </c>
      <c r="V264" s="307">
        <f t="shared" si="98"/>
        <v>5</v>
      </c>
      <c r="W264" s="308">
        <v>1</v>
      </c>
      <c r="X264" s="307">
        <f t="shared" si="99"/>
        <v>5</v>
      </c>
    </row>
    <row r="265" spans="1:24" x14ac:dyDescent="0.15">
      <c r="A265" s="292">
        <v>262</v>
      </c>
      <c r="B265" s="304">
        <v>10</v>
      </c>
      <c r="C265" s="297" t="s">
        <v>4</v>
      </c>
      <c r="D265" s="356">
        <v>3</v>
      </c>
      <c r="E265" s="306">
        <f>IF(ISERROR(VLOOKUP(F265,[1]JC17!$A$8:$C$34,3)),"-",VLOOKUP(F265,[1]JC17!$A$8:$C$34,3))</f>
        <v>3</v>
      </c>
      <c r="F265" s="307">
        <f t="shared" si="90"/>
        <v>340</v>
      </c>
      <c r="G265" s="308">
        <v>2</v>
      </c>
      <c r="H265" s="307">
        <f t="shared" si="91"/>
        <v>200</v>
      </c>
      <c r="I265" s="308">
        <v>1</v>
      </c>
      <c r="J265" s="307">
        <f t="shared" si="92"/>
        <v>25</v>
      </c>
      <c r="K265" s="308">
        <v>1</v>
      </c>
      <c r="L265" s="307">
        <f t="shared" si="93"/>
        <v>25</v>
      </c>
      <c r="M265" s="309">
        <v>1</v>
      </c>
      <c r="N265" s="307">
        <f t="shared" si="94"/>
        <v>25</v>
      </c>
      <c r="O265" s="309">
        <v>1</v>
      </c>
      <c r="P265" s="307">
        <f t="shared" si="95"/>
        <v>25</v>
      </c>
      <c r="Q265" s="309">
        <v>1</v>
      </c>
      <c r="R265" s="307">
        <f t="shared" si="96"/>
        <v>10</v>
      </c>
      <c r="S265" s="308">
        <v>1</v>
      </c>
      <c r="T265" s="307">
        <f t="shared" si="97"/>
        <v>20</v>
      </c>
      <c r="U265" s="308">
        <v>1</v>
      </c>
      <c r="V265" s="307">
        <f t="shared" si="98"/>
        <v>5</v>
      </c>
      <c r="W265" s="308">
        <v>1</v>
      </c>
      <c r="X265" s="307">
        <f t="shared" si="99"/>
        <v>5</v>
      </c>
    </row>
    <row r="266" spans="1:24" x14ac:dyDescent="0.15">
      <c r="A266" s="292">
        <v>263</v>
      </c>
      <c r="B266" s="304">
        <v>11</v>
      </c>
      <c r="C266" s="297" t="s">
        <v>22</v>
      </c>
      <c r="D266" s="356">
        <v>5</v>
      </c>
      <c r="E266" s="306">
        <f>IF(ISERROR(VLOOKUP(F266,[1]JC17!$A$8:$C$34,3)),"-",VLOOKUP(F266,[1]JC17!$A$8:$C$34,3))</f>
        <v>5</v>
      </c>
      <c r="F266" s="307">
        <f t="shared" si="90"/>
        <v>540</v>
      </c>
      <c r="G266" s="308">
        <v>3</v>
      </c>
      <c r="H266" s="307">
        <f t="shared" si="91"/>
        <v>350</v>
      </c>
      <c r="I266" s="308">
        <v>1</v>
      </c>
      <c r="J266" s="307">
        <f t="shared" si="92"/>
        <v>25</v>
      </c>
      <c r="K266" s="308">
        <v>1</v>
      </c>
      <c r="L266" s="307">
        <f t="shared" si="93"/>
        <v>25</v>
      </c>
      <c r="M266" s="309">
        <v>2</v>
      </c>
      <c r="N266" s="307">
        <f t="shared" si="94"/>
        <v>75</v>
      </c>
      <c r="O266" s="309">
        <v>1</v>
      </c>
      <c r="P266" s="307">
        <f t="shared" si="95"/>
        <v>25</v>
      </c>
      <c r="Q266" s="309">
        <v>1</v>
      </c>
      <c r="R266" s="307">
        <f t="shared" si="96"/>
        <v>10</v>
      </c>
      <c r="S266" s="308">
        <v>1</v>
      </c>
      <c r="T266" s="307">
        <f t="shared" si="97"/>
        <v>20</v>
      </c>
      <c r="U266" s="308">
        <v>1</v>
      </c>
      <c r="V266" s="307">
        <f t="shared" si="98"/>
        <v>5</v>
      </c>
      <c r="W266" s="308">
        <v>1</v>
      </c>
      <c r="X266" s="307">
        <f t="shared" si="99"/>
        <v>5</v>
      </c>
    </row>
    <row r="267" spans="1:24" x14ac:dyDescent="0.15">
      <c r="A267" s="292">
        <v>264</v>
      </c>
      <c r="B267" s="300"/>
      <c r="C267" s="301" t="s">
        <v>149</v>
      </c>
      <c r="D267" s="355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7"/>
      <c r="P267" s="297"/>
      <c r="Q267" s="297"/>
      <c r="R267" s="297"/>
      <c r="S267" s="297"/>
      <c r="T267" s="297"/>
      <c r="U267" s="297"/>
      <c r="V267" s="297"/>
      <c r="W267" s="297"/>
      <c r="X267" s="297"/>
    </row>
    <row r="268" spans="1:24" x14ac:dyDescent="0.15">
      <c r="A268" s="292">
        <v>265</v>
      </c>
      <c r="B268" s="304">
        <v>1</v>
      </c>
      <c r="C268" s="305" t="s">
        <v>832</v>
      </c>
      <c r="D268" s="355">
        <v>6</v>
      </c>
      <c r="E268" s="306">
        <f>IF(ISERROR(VLOOKUP(F268,[1]JC17!$A$8:$C$34,3)),"-",VLOOKUP(F268,[1]JC17!$A$8:$C$34,3))</f>
        <v>6</v>
      </c>
      <c r="F268" s="307">
        <f>H268+J268+L268+N268+P268+R268+T268+V268+X268</f>
        <v>740</v>
      </c>
      <c r="G268" s="308">
        <v>3</v>
      </c>
      <c r="H268" s="307">
        <f>IF(AND(G268=1),50,IF(AND(G268=2),200,IF(AND(G268=3),350,IF(AND(G268=4),550,IF(AND(G268=5),750,IF(AND(G268=6),950,IF(AND(G268=7),1250,IF(AND(G268=8),1550,IF(AND(G268=9),1850,0)))))))))</f>
        <v>350</v>
      </c>
      <c r="I268" s="308">
        <v>2</v>
      </c>
      <c r="J268" s="307">
        <f>IF(AND(I268=1),25,IF(AND(I268=2),125,IF(AND(I268=3),275,IF(AND(I268=4),450,IF(AND(I268=5),650,0)))))</f>
        <v>125</v>
      </c>
      <c r="K268" s="308">
        <v>2</v>
      </c>
      <c r="L268" s="307">
        <f>IF(AND(K268=1),25,IF(AND(K268=2),125,IF(AND(K268=3),275,IF(AND(K268=4),450,IF(AND(K268=5),650,0)))))</f>
        <v>125</v>
      </c>
      <c r="M268" s="309">
        <v>2</v>
      </c>
      <c r="N268" s="307">
        <f>IF(AND(M268=1),25,IF(AND(M268=2),75,IF(AND(M268=3),150,IF(AND(M268=4),225,IF(AND(M268=5),325,IF(AND(M268=6),450,0))))))</f>
        <v>75</v>
      </c>
      <c r="O268" s="309">
        <v>1</v>
      </c>
      <c r="P268" s="307">
        <f>IF(AND(O268=1),25,IF(AND(O268=2),75,IF(AND(O268=3),150,IF(AND(O268=4),225,IF(AND(O268=5),325,IF(AND(O268=6),450,0))))))</f>
        <v>25</v>
      </c>
      <c r="Q268" s="309">
        <v>1</v>
      </c>
      <c r="R268" s="307">
        <f>IF(AND(Q268=1),10,IF(AND(Q268=2),25,IF(AND(Q268=3),60,IF(AND(Q268=4),110,0))))</f>
        <v>10</v>
      </c>
      <c r="S268" s="308">
        <v>1</v>
      </c>
      <c r="T268" s="307">
        <f>IF(AND(S268=1),20,IF(AND(S268=2),50,IF(AND(S268=3),120,IF(AND(S268=4),220,0))))</f>
        <v>20</v>
      </c>
      <c r="U268" s="308">
        <v>1</v>
      </c>
      <c r="V268" s="307">
        <f>IF(AND(U268=1),5,IF(AND(U268=2),20,IF(AND(U268=3),50,0)))</f>
        <v>5</v>
      </c>
      <c r="W268" s="308">
        <v>1</v>
      </c>
      <c r="X268" s="307">
        <f>IF(AND(W268=1),5,IF(AND(W268=2),20,IF(AND(W268=3),50,0)))</f>
        <v>5</v>
      </c>
    </row>
    <row r="269" spans="1:24" x14ac:dyDescent="0.15">
      <c r="A269" s="292">
        <v>266</v>
      </c>
      <c r="B269" s="304">
        <v>2</v>
      </c>
      <c r="C269" s="305" t="s">
        <v>20</v>
      </c>
      <c r="D269" s="355">
        <v>5</v>
      </c>
      <c r="E269" s="306">
        <f>IF(ISERROR(VLOOKUP(F269,[1]JC17!$A$8:$C$34,3)),"-",VLOOKUP(F269,[1]JC17!$A$8:$C$34,3))</f>
        <v>5</v>
      </c>
      <c r="F269" s="307">
        <f>H269+J269+L269+N269+P269+R269+T269+V269+X269</f>
        <v>540</v>
      </c>
      <c r="G269" s="308">
        <v>3</v>
      </c>
      <c r="H269" s="307">
        <f>IF(AND(G269=1),50,IF(AND(G269=2),200,IF(AND(G269=3),350,IF(AND(G269=4),550,IF(AND(G269=5),750,IF(AND(G269=6),950,IF(AND(G269=7),1250,IF(AND(G269=8),1550,IF(AND(G269=9),1850,0)))))))))</f>
        <v>350</v>
      </c>
      <c r="I269" s="308">
        <v>1</v>
      </c>
      <c r="J269" s="307">
        <f>IF(AND(I269=1),25,IF(AND(I269=2),125,IF(AND(I269=3),275,IF(AND(I269=4),450,IF(AND(I269=5),650,0)))))</f>
        <v>25</v>
      </c>
      <c r="K269" s="308">
        <v>1</v>
      </c>
      <c r="L269" s="307">
        <f>IF(AND(K269=1),25,IF(AND(K269=2),125,IF(AND(K269=3),275,IF(AND(K269=4),450,IF(AND(K269=5),650,0)))))</f>
        <v>25</v>
      </c>
      <c r="M269" s="309">
        <v>2</v>
      </c>
      <c r="N269" s="307">
        <f>IF(AND(M269=1),25,IF(AND(M269=2),75,IF(AND(M269=3),150,IF(AND(M269=4),225,IF(AND(M269=5),325,IF(AND(M269=6),450,0))))))</f>
        <v>75</v>
      </c>
      <c r="O269" s="309">
        <v>1</v>
      </c>
      <c r="P269" s="307">
        <f>IF(AND(O269=1),25,IF(AND(O269=2),75,IF(AND(O269=3),150,IF(AND(O269=4),225,IF(AND(O269=5),325,IF(AND(O269=6),450,0))))))</f>
        <v>25</v>
      </c>
      <c r="Q269" s="309">
        <v>1</v>
      </c>
      <c r="R269" s="307">
        <f>IF(AND(Q269=1),10,IF(AND(Q269=2),25,IF(AND(Q269=3),60,IF(AND(Q269=4),110,0))))</f>
        <v>10</v>
      </c>
      <c r="S269" s="308">
        <v>1</v>
      </c>
      <c r="T269" s="307">
        <f>IF(AND(S269=1),20,IF(AND(S269=2),50,IF(AND(S269=3),120,IF(AND(S269=4),220,0))))</f>
        <v>20</v>
      </c>
      <c r="U269" s="308">
        <v>1</v>
      </c>
      <c r="V269" s="307">
        <f>IF(AND(U269=1),5,IF(AND(U269=2),20,IF(AND(U269=3),50,0)))</f>
        <v>5</v>
      </c>
      <c r="W269" s="308">
        <v>1</v>
      </c>
      <c r="X269" s="307">
        <f>IF(AND(W269=1),5,IF(AND(W269=2),20,IF(AND(W269=3),50,0)))</f>
        <v>5</v>
      </c>
    </row>
    <row r="270" spans="1:24" x14ac:dyDescent="0.15">
      <c r="A270" s="292">
        <v>267</v>
      </c>
      <c r="B270" s="304">
        <v>3</v>
      </c>
      <c r="C270" s="305" t="s">
        <v>19</v>
      </c>
      <c r="D270" s="355">
        <v>5</v>
      </c>
      <c r="E270" s="306">
        <f>IF(ISERROR(VLOOKUP(F270,[1]JC17!$A$8:$C$34,3)),"-",VLOOKUP(F270,[1]JC17!$A$8:$C$34,3))</f>
        <v>5</v>
      </c>
      <c r="F270" s="307">
        <f>H270+J270+L270+N270+P270+R270+T270+V270+X270</f>
        <v>540</v>
      </c>
      <c r="G270" s="308">
        <v>3</v>
      </c>
      <c r="H270" s="307">
        <f>IF(AND(G270=1),50,IF(AND(G270=2),200,IF(AND(G270=3),350,IF(AND(G270=4),550,IF(AND(G270=5),750,IF(AND(G270=6),950,IF(AND(G270=7),1250,IF(AND(G270=8),1550,IF(AND(G270=9),1850,0)))))))))</f>
        <v>350</v>
      </c>
      <c r="I270" s="308">
        <v>1</v>
      </c>
      <c r="J270" s="307">
        <f>IF(AND(I270=1),25,IF(AND(I270=2),125,IF(AND(I270=3),275,IF(AND(I270=4),450,IF(AND(I270=5),650,0)))))</f>
        <v>25</v>
      </c>
      <c r="K270" s="308">
        <v>1</v>
      </c>
      <c r="L270" s="307">
        <f>IF(AND(K270=1),25,IF(AND(K270=2),125,IF(AND(K270=3),275,IF(AND(K270=4),450,IF(AND(K270=5),650,0)))))</f>
        <v>25</v>
      </c>
      <c r="M270" s="309">
        <v>2</v>
      </c>
      <c r="N270" s="307">
        <f>IF(AND(M270=1),25,IF(AND(M270=2),75,IF(AND(M270=3),150,IF(AND(M270=4),225,IF(AND(M270=5),325,IF(AND(M270=6),450,0))))))</f>
        <v>75</v>
      </c>
      <c r="O270" s="309">
        <v>1</v>
      </c>
      <c r="P270" s="307">
        <f>IF(AND(O270=1),25,IF(AND(O270=2),75,IF(AND(O270=3),150,IF(AND(O270=4),225,IF(AND(O270=5),325,IF(AND(O270=6),450,0))))))</f>
        <v>25</v>
      </c>
      <c r="Q270" s="309">
        <v>1</v>
      </c>
      <c r="R270" s="307">
        <f>IF(AND(Q270=1),10,IF(AND(Q270=2),25,IF(AND(Q270=3),60,IF(AND(Q270=4),110,0))))</f>
        <v>10</v>
      </c>
      <c r="S270" s="308">
        <v>1</v>
      </c>
      <c r="T270" s="307">
        <f>IF(AND(S270=1),20,IF(AND(S270=2),50,IF(AND(S270=3),120,IF(AND(S270=4),220,0))))</f>
        <v>20</v>
      </c>
      <c r="U270" s="308">
        <v>1</v>
      </c>
      <c r="V270" s="307">
        <f>IF(AND(U270=1),5,IF(AND(U270=2),20,IF(AND(U270=3),50,0)))</f>
        <v>5</v>
      </c>
      <c r="W270" s="308">
        <v>1</v>
      </c>
      <c r="X270" s="307">
        <f>IF(AND(W270=1),5,IF(AND(W270=2),20,IF(AND(W270=3),50,0)))</f>
        <v>5</v>
      </c>
    </row>
    <row r="271" spans="1:24" x14ac:dyDescent="0.15">
      <c r="A271" s="292">
        <v>268</v>
      </c>
      <c r="B271" s="304">
        <v>4</v>
      </c>
      <c r="C271" s="305" t="s">
        <v>9</v>
      </c>
      <c r="D271" s="355">
        <v>3</v>
      </c>
      <c r="E271" s="306">
        <f>IF(ISERROR(VLOOKUP(F271,[1]JC17!$A$8:$C$34,3)),"-",VLOOKUP(F271,[1]JC17!$A$8:$C$34,3))</f>
        <v>3</v>
      </c>
      <c r="F271" s="307">
        <f>H271+J271+L271+N271+P271+R271+T271+V271+X271</f>
        <v>340</v>
      </c>
      <c r="G271" s="308">
        <v>2</v>
      </c>
      <c r="H271" s="307">
        <f>IF(AND(G271=1),50,IF(AND(G271=2),200,IF(AND(G271=3),350,IF(AND(G271=4),550,IF(AND(G271=5),750,IF(AND(G271=6),950,IF(AND(G271=7),1250,IF(AND(G271=8),1550,IF(AND(G271=9),1850,0)))))))))</f>
        <v>200</v>
      </c>
      <c r="I271" s="308">
        <v>1</v>
      </c>
      <c r="J271" s="307">
        <f>IF(AND(I271=1),25,IF(AND(I271=2),125,IF(AND(I271=3),275,IF(AND(I271=4),450,IF(AND(I271=5),650,0)))))</f>
        <v>25</v>
      </c>
      <c r="K271" s="308">
        <v>1</v>
      </c>
      <c r="L271" s="307">
        <f>IF(AND(K271=1),25,IF(AND(K271=2),125,IF(AND(K271=3),275,IF(AND(K271=4),450,IF(AND(K271=5),650,0)))))</f>
        <v>25</v>
      </c>
      <c r="M271" s="309">
        <v>1</v>
      </c>
      <c r="N271" s="307">
        <f>IF(AND(M271=1),25,IF(AND(M271=2),75,IF(AND(M271=3),150,IF(AND(M271=4),225,IF(AND(M271=5),325,IF(AND(M271=6),450,0))))))</f>
        <v>25</v>
      </c>
      <c r="O271" s="309">
        <v>1</v>
      </c>
      <c r="P271" s="307">
        <f>IF(AND(O271=1),25,IF(AND(O271=2),75,IF(AND(O271=3),150,IF(AND(O271=4),225,IF(AND(O271=5),325,IF(AND(O271=6),450,0))))))</f>
        <v>25</v>
      </c>
      <c r="Q271" s="309">
        <v>1</v>
      </c>
      <c r="R271" s="307">
        <f>IF(AND(Q271=1),10,IF(AND(Q271=2),25,IF(AND(Q271=3),60,IF(AND(Q271=4),110,0))))</f>
        <v>10</v>
      </c>
      <c r="S271" s="308">
        <v>1</v>
      </c>
      <c r="T271" s="307">
        <f>IF(AND(S271=1),20,IF(AND(S271=2),50,IF(AND(S271=3),120,IF(AND(S271=4),220,0))))</f>
        <v>20</v>
      </c>
      <c r="U271" s="308">
        <v>1</v>
      </c>
      <c r="V271" s="307">
        <f>IF(AND(U271=1),5,IF(AND(U271=2),20,IF(AND(U271=3),50,0)))</f>
        <v>5</v>
      </c>
      <c r="W271" s="308">
        <v>1</v>
      </c>
      <c r="X271" s="307">
        <f>IF(AND(W271=1),5,IF(AND(W271=2),20,IF(AND(W271=3),50,0)))</f>
        <v>5</v>
      </c>
    </row>
    <row r="272" spans="1:24" x14ac:dyDescent="0.15">
      <c r="A272" s="292">
        <v>269</v>
      </c>
      <c r="B272" s="300"/>
      <c r="C272" s="301" t="s">
        <v>150</v>
      </c>
      <c r="D272" s="355"/>
      <c r="E272" s="297"/>
      <c r="F272" s="297"/>
      <c r="G272" s="297"/>
      <c r="H272" s="297"/>
      <c r="I272" s="297"/>
      <c r="J272" s="297"/>
      <c r="K272" s="297"/>
      <c r="L272" s="297"/>
      <c r="M272" s="297"/>
      <c r="N272" s="297"/>
      <c r="O272" s="297"/>
      <c r="P272" s="297"/>
      <c r="Q272" s="297"/>
      <c r="R272" s="297"/>
      <c r="S272" s="297"/>
      <c r="T272" s="297"/>
      <c r="U272" s="297"/>
      <c r="V272" s="297"/>
      <c r="W272" s="297"/>
      <c r="X272" s="297"/>
    </row>
    <row r="273" spans="1:24" x14ac:dyDescent="0.15">
      <c r="A273" s="292">
        <v>270</v>
      </c>
      <c r="B273" s="304">
        <v>1</v>
      </c>
      <c r="C273" s="305" t="s">
        <v>18</v>
      </c>
      <c r="D273" s="355">
        <v>5</v>
      </c>
      <c r="E273" s="306">
        <f>IF(ISERROR(VLOOKUP(F273,[1]JC17!$A$8:$C$34,3)),"-",VLOOKUP(F273,[1]JC17!$A$8:$C$34,3))</f>
        <v>5</v>
      </c>
      <c r="F273" s="307">
        <f>H273+J273+L273+N273+P273+R273+T273+V273+X273</f>
        <v>540</v>
      </c>
      <c r="G273" s="308">
        <v>3</v>
      </c>
      <c r="H273" s="307">
        <f>IF(AND(G273=1),50,IF(AND(G273=2),200,IF(AND(G273=3),350,IF(AND(G273=4),550,IF(AND(G273=5),750,IF(AND(G273=6),950,IF(AND(G273=7),1250,IF(AND(G273=8),1550,IF(AND(G273=9),1850,0)))))))))</f>
        <v>350</v>
      </c>
      <c r="I273" s="308">
        <v>1</v>
      </c>
      <c r="J273" s="307">
        <f>IF(AND(I273=1),25,IF(AND(I273=2),125,IF(AND(I273=3),275,IF(AND(I273=4),450,IF(AND(I273=5),650,0)))))</f>
        <v>25</v>
      </c>
      <c r="K273" s="308">
        <v>1</v>
      </c>
      <c r="L273" s="307">
        <f>IF(AND(K273=1),25,IF(AND(K273=2),125,IF(AND(K273=3),275,IF(AND(K273=4),450,IF(AND(K273=5),650,0)))))</f>
        <v>25</v>
      </c>
      <c r="M273" s="309">
        <v>2</v>
      </c>
      <c r="N273" s="307">
        <f>IF(AND(M273=1),25,IF(AND(M273=2),75,IF(AND(M273=3),150,IF(AND(M273=4),225,IF(AND(M273=5),325,IF(AND(M273=6),450,0))))))</f>
        <v>75</v>
      </c>
      <c r="O273" s="309">
        <v>1</v>
      </c>
      <c r="P273" s="307">
        <f>IF(AND(O273=1),25,IF(AND(O273=2),75,IF(AND(O273=3),150,IF(AND(O273=4),225,IF(AND(O273=5),325,IF(AND(O273=6),450,0))))))</f>
        <v>25</v>
      </c>
      <c r="Q273" s="309">
        <v>1</v>
      </c>
      <c r="R273" s="307">
        <f>IF(AND(Q273=1),10,IF(AND(Q273=2),25,IF(AND(Q273=3),60,IF(AND(Q273=4),110,0))))</f>
        <v>10</v>
      </c>
      <c r="S273" s="308">
        <v>1</v>
      </c>
      <c r="T273" s="307">
        <f>IF(AND(S273=1),20,IF(AND(S273=2),50,IF(AND(S273=3),120,IF(AND(S273=4),220,0))))</f>
        <v>20</v>
      </c>
      <c r="U273" s="308">
        <v>1</v>
      </c>
      <c r="V273" s="307">
        <f>IF(AND(U273=1),5,IF(AND(U273=2),20,IF(AND(U273=3),50,0)))</f>
        <v>5</v>
      </c>
      <c r="W273" s="308">
        <v>1</v>
      </c>
      <c r="X273" s="307">
        <f>IF(AND(W273=1),5,IF(AND(W273=2),20,IF(AND(W273=3),50,0)))</f>
        <v>5</v>
      </c>
    </row>
    <row r="274" spans="1:24" x14ac:dyDescent="0.15">
      <c r="A274" s="292">
        <v>271</v>
      </c>
      <c r="B274" s="295"/>
      <c r="C274" s="296" t="s">
        <v>109</v>
      </c>
      <c r="D274" s="355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  <c r="O274" s="297"/>
      <c r="P274" s="297"/>
      <c r="Q274" s="297"/>
      <c r="R274" s="297"/>
      <c r="S274" s="297"/>
      <c r="T274" s="297"/>
      <c r="U274" s="297"/>
      <c r="V274" s="297"/>
      <c r="W274" s="297"/>
      <c r="X274" s="297"/>
    </row>
    <row r="275" spans="1:24" x14ac:dyDescent="0.15">
      <c r="A275" s="292">
        <v>272</v>
      </c>
      <c r="B275" s="298"/>
      <c r="C275" s="299" t="s">
        <v>827</v>
      </c>
      <c r="D275" s="355"/>
      <c r="E275" s="297"/>
      <c r="F275" s="297"/>
      <c r="G275" s="297"/>
      <c r="H275" s="297"/>
      <c r="I275" s="297"/>
      <c r="J275" s="297"/>
      <c r="K275" s="297"/>
      <c r="L275" s="297"/>
      <c r="M275" s="297"/>
      <c r="N275" s="297"/>
      <c r="O275" s="297"/>
      <c r="P275" s="297"/>
      <c r="Q275" s="297"/>
      <c r="R275" s="297"/>
      <c r="S275" s="297"/>
      <c r="T275" s="297"/>
      <c r="U275" s="297"/>
      <c r="V275" s="297"/>
      <c r="W275" s="297"/>
      <c r="X275" s="297"/>
    </row>
    <row r="276" spans="1:24" x14ac:dyDescent="0.15">
      <c r="A276" s="292">
        <v>273</v>
      </c>
      <c r="B276" s="300"/>
      <c r="C276" s="301" t="s">
        <v>147</v>
      </c>
      <c r="D276" s="355"/>
      <c r="E276" s="297"/>
      <c r="F276" s="297"/>
      <c r="G276" s="297"/>
      <c r="H276" s="297"/>
      <c r="I276" s="297"/>
      <c r="J276" s="297"/>
      <c r="K276" s="297"/>
      <c r="L276" s="297"/>
      <c r="M276" s="297"/>
      <c r="N276" s="297"/>
      <c r="O276" s="297"/>
      <c r="P276" s="297"/>
      <c r="Q276" s="297"/>
      <c r="R276" s="297"/>
      <c r="S276" s="297"/>
      <c r="T276" s="297"/>
      <c r="U276" s="297"/>
      <c r="V276" s="297"/>
      <c r="W276" s="297"/>
      <c r="X276" s="297"/>
    </row>
    <row r="277" spans="1:24" x14ac:dyDescent="0.15">
      <c r="A277" s="292">
        <v>274</v>
      </c>
      <c r="B277" s="304">
        <v>1</v>
      </c>
      <c r="C277" s="305" t="s">
        <v>2</v>
      </c>
      <c r="D277" s="320">
        <v>6</v>
      </c>
      <c r="E277" s="306">
        <f>IF(ISERROR(VLOOKUP(F277,[1]JC17!$A$8:$C$34,3)),"-",VLOOKUP(F277,[1]JC17!$A$8:$C$34,3))</f>
        <v>6</v>
      </c>
      <c r="F277" s="307">
        <f>H277+J277+L277+N277+P277+R277+T277+V277+X277</f>
        <v>740</v>
      </c>
      <c r="G277" s="308">
        <v>3</v>
      </c>
      <c r="H277" s="307">
        <f>IF(AND(G277=1),50,IF(AND(G277=2),200,IF(AND(G277=3),350,IF(AND(G277=4),550,IF(AND(G277=5),750,IF(AND(G277=6),950,IF(AND(G277=7),1250,IF(AND(G277=8),1550,IF(AND(G277=9),1850,0)))))))))</f>
        <v>350</v>
      </c>
      <c r="I277" s="308">
        <v>2</v>
      </c>
      <c r="J277" s="307">
        <f>IF(AND(I277=1),25,IF(AND(I277=2),125,IF(AND(I277=3),275,IF(AND(I277=4),450,IF(AND(I277=5),650,0)))))</f>
        <v>125</v>
      </c>
      <c r="K277" s="308">
        <v>2</v>
      </c>
      <c r="L277" s="307">
        <f>IF(AND(K277=1),25,IF(AND(K277=2),125,IF(AND(K277=3),275,IF(AND(K277=4),450,IF(AND(K277=5),650,0)))))</f>
        <v>125</v>
      </c>
      <c r="M277" s="309">
        <v>2</v>
      </c>
      <c r="N277" s="307">
        <f>IF(AND(M277=1),25,IF(AND(M277=2),75,IF(AND(M277=3),150,IF(AND(M277=4),225,IF(AND(M277=5),325,IF(AND(M277=6),450,0))))))</f>
        <v>75</v>
      </c>
      <c r="O277" s="309">
        <v>1</v>
      </c>
      <c r="P277" s="307">
        <f>IF(AND(O277=1),25,IF(AND(O277=2),75,IF(AND(O277=3),150,IF(AND(O277=4),225,IF(AND(O277=5),325,IF(AND(O277=6),450,0))))))</f>
        <v>25</v>
      </c>
      <c r="Q277" s="309">
        <v>1</v>
      </c>
      <c r="R277" s="307">
        <f>IF(AND(Q277=1),10,IF(AND(Q277=2),25,IF(AND(Q277=3),60,IF(AND(Q277=4),110,0))))</f>
        <v>10</v>
      </c>
      <c r="S277" s="308">
        <v>1</v>
      </c>
      <c r="T277" s="307">
        <f>IF(AND(S277=1),20,IF(AND(S277=2),50,IF(AND(S277=3),120,IF(AND(S277=4),220,0))))</f>
        <v>20</v>
      </c>
      <c r="U277" s="308">
        <v>1</v>
      </c>
      <c r="V277" s="307">
        <f>IF(AND(U277=1),5,IF(AND(U277=2),20,IF(AND(U277=3),50,0)))</f>
        <v>5</v>
      </c>
      <c r="W277" s="308">
        <v>1</v>
      </c>
      <c r="X277" s="307">
        <f>IF(AND(W277=1),5,IF(AND(W277=2),20,IF(AND(W277=3),50,0)))</f>
        <v>5</v>
      </c>
    </row>
    <row r="278" spans="1:24" x14ac:dyDescent="0.15">
      <c r="A278" s="292">
        <v>275</v>
      </c>
      <c r="B278" s="304">
        <v>2</v>
      </c>
      <c r="C278" s="305" t="s">
        <v>839</v>
      </c>
      <c r="D278" s="320">
        <v>5</v>
      </c>
      <c r="E278" s="306">
        <f>IF(ISERROR(VLOOKUP(F278,[1]JC17!$A$8:$C$34,3)),"-",VLOOKUP(F278,[1]JC17!$A$8:$C$34,3))</f>
        <v>5</v>
      </c>
      <c r="F278" s="307">
        <f>H278+J278+L278+N278+P278+R278+T278+V278+X278</f>
        <v>540</v>
      </c>
      <c r="G278" s="308">
        <v>3</v>
      </c>
      <c r="H278" s="307">
        <f>IF(AND(G278=1),50,IF(AND(G278=2),200,IF(AND(G278=3),350,IF(AND(G278=4),550,IF(AND(G278=5),750,IF(AND(G278=6),950,IF(AND(G278=7),1250,IF(AND(G278=8),1550,IF(AND(G278=9),1850,0)))))))))</f>
        <v>350</v>
      </c>
      <c r="I278" s="308">
        <v>1</v>
      </c>
      <c r="J278" s="307">
        <f>IF(AND(I278=1),25,IF(AND(I278=2),125,IF(AND(I278=3),275,IF(AND(I278=4),450,IF(AND(I278=5),650,0)))))</f>
        <v>25</v>
      </c>
      <c r="K278" s="308">
        <v>1</v>
      </c>
      <c r="L278" s="307">
        <f>IF(AND(K278=1),25,IF(AND(K278=2),125,IF(AND(K278=3),275,IF(AND(K278=4),450,IF(AND(K278=5),650,0)))))</f>
        <v>25</v>
      </c>
      <c r="M278" s="309">
        <v>2</v>
      </c>
      <c r="N278" s="307">
        <f>IF(AND(M278=1),25,IF(AND(M278=2),75,IF(AND(M278=3),150,IF(AND(M278=4),225,IF(AND(M278=5),325,IF(AND(M278=6),450,0))))))</f>
        <v>75</v>
      </c>
      <c r="O278" s="309">
        <v>1</v>
      </c>
      <c r="P278" s="307">
        <f>IF(AND(O278=1),25,IF(AND(O278=2),75,IF(AND(O278=3),150,IF(AND(O278=4),225,IF(AND(O278=5),325,IF(AND(O278=6),450,0))))))</f>
        <v>25</v>
      </c>
      <c r="Q278" s="309">
        <v>1</v>
      </c>
      <c r="R278" s="307">
        <f>IF(AND(Q278=1),10,IF(AND(Q278=2),25,IF(AND(Q278=3),60,IF(AND(Q278=4),110,0))))</f>
        <v>10</v>
      </c>
      <c r="S278" s="308">
        <v>1</v>
      </c>
      <c r="T278" s="307">
        <f>IF(AND(S278=1),20,IF(AND(S278=2),50,IF(AND(S278=3),120,IF(AND(S278=4),220,0))))</f>
        <v>20</v>
      </c>
      <c r="U278" s="308">
        <v>1</v>
      </c>
      <c r="V278" s="307">
        <f>IF(AND(U278=1),5,IF(AND(U278=2),20,IF(AND(U278=3),50,0)))</f>
        <v>5</v>
      </c>
      <c r="W278" s="308">
        <v>1</v>
      </c>
      <c r="X278" s="307">
        <f>IF(AND(W278=1),5,IF(AND(W278=2),20,IF(AND(W278=3),50,0)))</f>
        <v>5</v>
      </c>
    </row>
    <row r="279" spans="1:24" x14ac:dyDescent="0.15">
      <c r="A279" s="292">
        <v>276</v>
      </c>
      <c r="B279" s="304">
        <v>3</v>
      </c>
      <c r="C279" s="305" t="s">
        <v>176</v>
      </c>
      <c r="D279" s="320">
        <v>7</v>
      </c>
      <c r="E279" s="306">
        <f>IF(ISERROR(VLOOKUP(F279,[1]JC17!$A$8:$C$34,3)),"-",VLOOKUP(F279,[1]JC17!$A$8:$C$34,3))</f>
        <v>7</v>
      </c>
      <c r="F279" s="307">
        <f>H279+J279+L279+N279+P279+R279+T279+V279+X279</f>
        <v>880</v>
      </c>
      <c r="G279" s="308">
        <v>3</v>
      </c>
      <c r="H279" s="307">
        <f>IF(AND(G279=1),50,IF(AND(G279=2),200,IF(AND(G279=3),350,IF(AND(G279=4),550,IF(AND(G279=5),750,IF(AND(G279=6),950,IF(AND(G279=7),1250,IF(AND(G279=8),1550,IF(AND(G279=9),1850,0)))))))))</f>
        <v>350</v>
      </c>
      <c r="I279" s="308">
        <v>2</v>
      </c>
      <c r="J279" s="307">
        <f>IF(AND(I279=1),25,IF(AND(I279=2),125,IF(AND(I279=3),275,IF(AND(I279=4),450,IF(AND(I279=5),650,0)))))</f>
        <v>125</v>
      </c>
      <c r="K279" s="308">
        <v>2</v>
      </c>
      <c r="L279" s="307">
        <f>IF(AND(K279=1),25,IF(AND(K279=2),125,IF(AND(K279=3),275,IF(AND(K279=4),450,IF(AND(K279=5),650,0)))))</f>
        <v>125</v>
      </c>
      <c r="M279" s="309">
        <v>3</v>
      </c>
      <c r="N279" s="307">
        <f>IF(AND(M279=1),25,IF(AND(M279=2),75,IF(AND(M279=3),150,IF(AND(M279=4),225,IF(AND(M279=5),325,IF(AND(M279=6),450,0))))))</f>
        <v>150</v>
      </c>
      <c r="O279" s="309">
        <v>2</v>
      </c>
      <c r="P279" s="307">
        <f>IF(AND(O279=1),25,IF(AND(O279=2),75,IF(AND(O279=3),150,IF(AND(O279=4),225,IF(AND(O279=5),325,IF(AND(O279=6),450,0))))))</f>
        <v>75</v>
      </c>
      <c r="Q279" s="309">
        <v>2</v>
      </c>
      <c r="R279" s="307">
        <f>IF(AND(Q279=1),10,IF(AND(Q279=2),25,IF(AND(Q279=3),60,IF(AND(Q279=4),110,0))))</f>
        <v>25</v>
      </c>
      <c r="S279" s="308">
        <v>1</v>
      </c>
      <c r="T279" s="307">
        <f>IF(AND(S279=1),20,IF(AND(S279=2),50,IF(AND(S279=3),120,IF(AND(S279=4),220,0))))</f>
        <v>20</v>
      </c>
      <c r="U279" s="308">
        <v>1</v>
      </c>
      <c r="V279" s="307">
        <f>IF(AND(U279=1),5,IF(AND(U279=2),20,IF(AND(U279=3),50,0)))</f>
        <v>5</v>
      </c>
      <c r="W279" s="308">
        <v>1</v>
      </c>
      <c r="X279" s="307">
        <f>IF(AND(W279=1),5,IF(AND(W279=2),20,IF(AND(W279=3),50,0)))</f>
        <v>5</v>
      </c>
    </row>
    <row r="280" spans="1:24" x14ac:dyDescent="0.15">
      <c r="A280" s="292">
        <v>277</v>
      </c>
      <c r="B280" s="300"/>
      <c r="C280" s="301" t="s">
        <v>148</v>
      </c>
      <c r="D280" s="355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</row>
    <row r="281" spans="1:24" x14ac:dyDescent="0.15">
      <c r="A281" s="292">
        <v>278</v>
      </c>
      <c r="B281" s="304">
        <v>1</v>
      </c>
      <c r="C281" s="305" t="s">
        <v>96</v>
      </c>
      <c r="D281" s="320">
        <v>5</v>
      </c>
      <c r="E281" s="306">
        <f>IF(ISERROR(VLOOKUP(F281,[1]JC17!$A$8:$C$34,3)),"-",VLOOKUP(F281,[1]JC17!$A$8:$C$34,3))</f>
        <v>5</v>
      </c>
      <c r="F281" s="307">
        <f t="shared" ref="F281:F291" si="100">H281+J281+L281+N281+P281+R281+T281+V281+X281</f>
        <v>540</v>
      </c>
      <c r="G281" s="308">
        <v>3</v>
      </c>
      <c r="H281" s="307">
        <f t="shared" ref="H281:H291" si="101">IF(AND(G281=1),50,IF(AND(G281=2),200,IF(AND(G281=3),350,IF(AND(G281=4),550,IF(AND(G281=5),750,IF(AND(G281=6),950,IF(AND(G281=7),1250,IF(AND(G281=8),1550,IF(AND(G281=9),1850,0)))))))))</f>
        <v>350</v>
      </c>
      <c r="I281" s="308">
        <v>1</v>
      </c>
      <c r="J281" s="307">
        <f t="shared" ref="J281:J291" si="102">IF(AND(I281=1),25,IF(AND(I281=2),125,IF(AND(I281=3),275,IF(AND(I281=4),450,IF(AND(I281=5),650,0)))))</f>
        <v>25</v>
      </c>
      <c r="K281" s="308">
        <v>1</v>
      </c>
      <c r="L281" s="307">
        <f t="shared" ref="L281:L291" si="103">IF(AND(K281=1),25,IF(AND(K281=2),125,IF(AND(K281=3),275,IF(AND(K281=4),450,IF(AND(K281=5),650,0)))))</f>
        <v>25</v>
      </c>
      <c r="M281" s="309">
        <v>2</v>
      </c>
      <c r="N281" s="307">
        <f t="shared" ref="N281:N291" si="104">IF(AND(M281=1),25,IF(AND(M281=2),75,IF(AND(M281=3),150,IF(AND(M281=4),225,IF(AND(M281=5),325,IF(AND(M281=6),450,0))))))</f>
        <v>75</v>
      </c>
      <c r="O281" s="309">
        <v>1</v>
      </c>
      <c r="P281" s="307">
        <f t="shared" ref="P281:P291" si="105">IF(AND(O281=1),25,IF(AND(O281=2),75,IF(AND(O281=3),150,IF(AND(O281=4),225,IF(AND(O281=5),325,IF(AND(O281=6),450,0))))))</f>
        <v>25</v>
      </c>
      <c r="Q281" s="309">
        <v>1</v>
      </c>
      <c r="R281" s="307">
        <f t="shared" ref="R281:R291" si="106">IF(AND(Q281=1),10,IF(AND(Q281=2),25,IF(AND(Q281=3),60,IF(AND(Q281=4),110,0))))</f>
        <v>10</v>
      </c>
      <c r="S281" s="308">
        <v>1</v>
      </c>
      <c r="T281" s="307">
        <f t="shared" ref="T281:T291" si="107">IF(AND(S281=1),20,IF(AND(S281=2),50,IF(AND(S281=3),120,IF(AND(S281=4),220,0))))</f>
        <v>20</v>
      </c>
      <c r="U281" s="308">
        <v>1</v>
      </c>
      <c r="V281" s="307">
        <f t="shared" ref="V281:V291" si="108">IF(AND(U281=1),5,IF(AND(U281=2),20,IF(AND(U281=3),50,0)))</f>
        <v>5</v>
      </c>
      <c r="W281" s="308">
        <v>1</v>
      </c>
      <c r="X281" s="307">
        <f t="shared" ref="X281:X291" si="109">IF(AND(W281=1),5,IF(AND(W281=2),20,IF(AND(W281=3),50,0)))</f>
        <v>5</v>
      </c>
    </row>
    <row r="282" spans="1:24" x14ac:dyDescent="0.15">
      <c r="A282" s="292">
        <v>279</v>
      </c>
      <c r="B282" s="304">
        <v>2</v>
      </c>
      <c r="C282" s="305" t="s">
        <v>23</v>
      </c>
      <c r="D282" s="320">
        <v>1</v>
      </c>
      <c r="E282" s="306">
        <f>IF(ISERROR(VLOOKUP(F282,[1]JC17!$A$8:$C$34,3)),"-",VLOOKUP(F282,[1]JC17!$A$8:$C$34,3))</f>
        <v>1</v>
      </c>
      <c r="F282" s="307">
        <f t="shared" si="100"/>
        <v>190</v>
      </c>
      <c r="G282" s="308">
        <v>1</v>
      </c>
      <c r="H282" s="307">
        <f t="shared" si="101"/>
        <v>50</v>
      </c>
      <c r="I282" s="308">
        <v>1</v>
      </c>
      <c r="J282" s="307">
        <f t="shared" si="102"/>
        <v>25</v>
      </c>
      <c r="K282" s="308">
        <v>1</v>
      </c>
      <c r="L282" s="307">
        <f t="shared" si="103"/>
        <v>25</v>
      </c>
      <c r="M282" s="309">
        <v>1</v>
      </c>
      <c r="N282" s="307">
        <f t="shared" si="104"/>
        <v>25</v>
      </c>
      <c r="O282" s="309">
        <v>1</v>
      </c>
      <c r="P282" s="307">
        <f t="shared" si="105"/>
        <v>25</v>
      </c>
      <c r="Q282" s="309">
        <v>1</v>
      </c>
      <c r="R282" s="307">
        <f t="shared" si="106"/>
        <v>10</v>
      </c>
      <c r="S282" s="308">
        <v>1</v>
      </c>
      <c r="T282" s="307">
        <f t="shared" si="107"/>
        <v>20</v>
      </c>
      <c r="U282" s="308">
        <v>1</v>
      </c>
      <c r="V282" s="307">
        <f t="shared" si="108"/>
        <v>5</v>
      </c>
      <c r="W282" s="308">
        <v>1</v>
      </c>
      <c r="X282" s="307">
        <f t="shared" si="109"/>
        <v>5</v>
      </c>
    </row>
    <row r="283" spans="1:24" x14ac:dyDescent="0.15">
      <c r="A283" s="292">
        <v>280</v>
      </c>
      <c r="B283" s="304">
        <v>3</v>
      </c>
      <c r="C283" s="305" t="s">
        <v>13</v>
      </c>
      <c r="D283" s="320">
        <v>1</v>
      </c>
      <c r="E283" s="306">
        <f>IF(ISERROR(VLOOKUP(F283,[1]JC17!$A$8:$C$34,3)),"-",VLOOKUP(F283,[1]JC17!$A$8:$C$34,3))</f>
        <v>1</v>
      </c>
      <c r="F283" s="307">
        <f t="shared" si="100"/>
        <v>190</v>
      </c>
      <c r="G283" s="308">
        <v>1</v>
      </c>
      <c r="H283" s="307">
        <f t="shared" si="101"/>
        <v>50</v>
      </c>
      <c r="I283" s="308">
        <v>1</v>
      </c>
      <c r="J283" s="307">
        <f t="shared" si="102"/>
        <v>25</v>
      </c>
      <c r="K283" s="308">
        <v>1</v>
      </c>
      <c r="L283" s="307">
        <f t="shared" si="103"/>
        <v>25</v>
      </c>
      <c r="M283" s="309">
        <v>1</v>
      </c>
      <c r="N283" s="307">
        <f t="shared" si="104"/>
        <v>25</v>
      </c>
      <c r="O283" s="309">
        <v>1</v>
      </c>
      <c r="P283" s="307">
        <f t="shared" si="105"/>
        <v>25</v>
      </c>
      <c r="Q283" s="309">
        <v>1</v>
      </c>
      <c r="R283" s="307">
        <f t="shared" si="106"/>
        <v>10</v>
      </c>
      <c r="S283" s="308">
        <v>1</v>
      </c>
      <c r="T283" s="307">
        <f t="shared" si="107"/>
        <v>20</v>
      </c>
      <c r="U283" s="308">
        <v>1</v>
      </c>
      <c r="V283" s="307">
        <f t="shared" si="108"/>
        <v>5</v>
      </c>
      <c r="W283" s="308">
        <v>1</v>
      </c>
      <c r="X283" s="307">
        <f t="shared" si="109"/>
        <v>5</v>
      </c>
    </row>
    <row r="284" spans="1:24" x14ac:dyDescent="0.15">
      <c r="A284" s="292">
        <v>281</v>
      </c>
      <c r="B284" s="304">
        <v>4</v>
      </c>
      <c r="C284" s="305" t="s">
        <v>15</v>
      </c>
      <c r="D284" s="320">
        <v>3</v>
      </c>
      <c r="E284" s="306">
        <f>IF(ISERROR(VLOOKUP(F284,[1]JC17!$A$8:$C$34,3)),"-",VLOOKUP(F284,[1]JC17!$A$8:$C$34,3))</f>
        <v>3</v>
      </c>
      <c r="F284" s="307">
        <f t="shared" si="100"/>
        <v>340</v>
      </c>
      <c r="G284" s="308">
        <v>2</v>
      </c>
      <c r="H284" s="307">
        <f t="shared" si="101"/>
        <v>200</v>
      </c>
      <c r="I284" s="308">
        <v>1</v>
      </c>
      <c r="J284" s="307">
        <f t="shared" si="102"/>
        <v>25</v>
      </c>
      <c r="K284" s="308">
        <v>1</v>
      </c>
      <c r="L284" s="307">
        <f t="shared" si="103"/>
        <v>25</v>
      </c>
      <c r="M284" s="309">
        <v>1</v>
      </c>
      <c r="N284" s="307">
        <f t="shared" si="104"/>
        <v>25</v>
      </c>
      <c r="O284" s="309">
        <v>1</v>
      </c>
      <c r="P284" s="307">
        <f t="shared" si="105"/>
        <v>25</v>
      </c>
      <c r="Q284" s="309">
        <v>1</v>
      </c>
      <c r="R284" s="307">
        <f t="shared" si="106"/>
        <v>10</v>
      </c>
      <c r="S284" s="308">
        <v>1</v>
      </c>
      <c r="T284" s="307">
        <f t="shared" si="107"/>
        <v>20</v>
      </c>
      <c r="U284" s="308">
        <v>1</v>
      </c>
      <c r="V284" s="307">
        <f t="shared" si="108"/>
        <v>5</v>
      </c>
      <c r="W284" s="308">
        <v>1</v>
      </c>
      <c r="X284" s="307">
        <f t="shared" si="109"/>
        <v>5</v>
      </c>
    </row>
    <row r="285" spans="1:24" x14ac:dyDescent="0.15">
      <c r="A285" s="292">
        <v>282</v>
      </c>
      <c r="B285" s="304">
        <v>5</v>
      </c>
      <c r="C285" s="297" t="s">
        <v>14</v>
      </c>
      <c r="D285" s="315">
        <v>3</v>
      </c>
      <c r="E285" s="306">
        <f>IF(ISERROR(VLOOKUP(F285,[1]JC17!$A$8:$C$34,3)),"-",VLOOKUP(F285,[1]JC17!$A$8:$C$34,3))</f>
        <v>3</v>
      </c>
      <c r="F285" s="307">
        <f t="shared" si="100"/>
        <v>340</v>
      </c>
      <c r="G285" s="308">
        <v>2</v>
      </c>
      <c r="H285" s="307">
        <f t="shared" si="101"/>
        <v>200</v>
      </c>
      <c r="I285" s="308">
        <v>1</v>
      </c>
      <c r="J285" s="307">
        <f t="shared" si="102"/>
        <v>25</v>
      </c>
      <c r="K285" s="308">
        <v>1</v>
      </c>
      <c r="L285" s="307">
        <f t="shared" si="103"/>
        <v>25</v>
      </c>
      <c r="M285" s="309">
        <v>1</v>
      </c>
      <c r="N285" s="307">
        <f t="shared" si="104"/>
        <v>25</v>
      </c>
      <c r="O285" s="309">
        <v>1</v>
      </c>
      <c r="P285" s="307">
        <f t="shared" si="105"/>
        <v>25</v>
      </c>
      <c r="Q285" s="309">
        <v>1</v>
      </c>
      <c r="R285" s="307">
        <f t="shared" si="106"/>
        <v>10</v>
      </c>
      <c r="S285" s="308">
        <v>1</v>
      </c>
      <c r="T285" s="307">
        <f t="shared" si="107"/>
        <v>20</v>
      </c>
      <c r="U285" s="308">
        <v>1</v>
      </c>
      <c r="V285" s="307">
        <f t="shared" si="108"/>
        <v>5</v>
      </c>
      <c r="W285" s="308">
        <v>1</v>
      </c>
      <c r="X285" s="307">
        <f t="shared" si="109"/>
        <v>5</v>
      </c>
    </row>
    <row r="286" spans="1:24" x14ac:dyDescent="0.15">
      <c r="A286" s="292">
        <v>283</v>
      </c>
      <c r="B286" s="304">
        <v>6</v>
      </c>
      <c r="C286" s="297" t="s">
        <v>24</v>
      </c>
      <c r="D286" s="315">
        <v>5</v>
      </c>
      <c r="E286" s="306">
        <f>IF(ISERROR(VLOOKUP(F286,[1]JC17!$A$8:$C$34,3)),"-",VLOOKUP(F286,[1]JC17!$A$8:$C$34,3))</f>
        <v>5</v>
      </c>
      <c r="F286" s="307">
        <f t="shared" si="100"/>
        <v>540</v>
      </c>
      <c r="G286" s="308">
        <v>3</v>
      </c>
      <c r="H286" s="307">
        <f t="shared" si="101"/>
        <v>350</v>
      </c>
      <c r="I286" s="308">
        <v>1</v>
      </c>
      <c r="J286" s="307">
        <f t="shared" si="102"/>
        <v>25</v>
      </c>
      <c r="K286" s="308">
        <v>1</v>
      </c>
      <c r="L286" s="307">
        <f t="shared" si="103"/>
        <v>25</v>
      </c>
      <c r="M286" s="309">
        <v>2</v>
      </c>
      <c r="N286" s="307">
        <f t="shared" si="104"/>
        <v>75</v>
      </c>
      <c r="O286" s="309">
        <v>1</v>
      </c>
      <c r="P286" s="307">
        <f t="shared" si="105"/>
        <v>25</v>
      </c>
      <c r="Q286" s="309">
        <v>1</v>
      </c>
      <c r="R286" s="307">
        <f t="shared" si="106"/>
        <v>10</v>
      </c>
      <c r="S286" s="308">
        <v>1</v>
      </c>
      <c r="T286" s="307">
        <f t="shared" si="107"/>
        <v>20</v>
      </c>
      <c r="U286" s="308">
        <v>1</v>
      </c>
      <c r="V286" s="307">
        <f t="shared" si="108"/>
        <v>5</v>
      </c>
      <c r="W286" s="308">
        <v>1</v>
      </c>
      <c r="X286" s="307">
        <f t="shared" si="109"/>
        <v>5</v>
      </c>
    </row>
    <row r="287" spans="1:24" x14ac:dyDescent="0.15">
      <c r="A287" s="292">
        <v>284</v>
      </c>
      <c r="B287" s="304">
        <v>7</v>
      </c>
      <c r="C287" s="297" t="s">
        <v>101</v>
      </c>
      <c r="D287" s="315">
        <v>5</v>
      </c>
      <c r="E287" s="306">
        <f>IF(ISERROR(VLOOKUP(F287,[1]JC17!$A$8:$C$34,3)),"-",VLOOKUP(F287,[1]JC17!$A$8:$C$34,3))</f>
        <v>5</v>
      </c>
      <c r="F287" s="307">
        <f t="shared" si="100"/>
        <v>540</v>
      </c>
      <c r="G287" s="308">
        <v>3</v>
      </c>
      <c r="H287" s="307">
        <f t="shared" si="101"/>
        <v>350</v>
      </c>
      <c r="I287" s="308">
        <v>1</v>
      </c>
      <c r="J287" s="307">
        <f t="shared" si="102"/>
        <v>25</v>
      </c>
      <c r="K287" s="308">
        <v>1</v>
      </c>
      <c r="L287" s="307">
        <f t="shared" si="103"/>
        <v>25</v>
      </c>
      <c r="M287" s="309">
        <v>2</v>
      </c>
      <c r="N287" s="307">
        <f t="shared" si="104"/>
        <v>75</v>
      </c>
      <c r="O287" s="309">
        <v>1</v>
      </c>
      <c r="P287" s="307">
        <f t="shared" si="105"/>
        <v>25</v>
      </c>
      <c r="Q287" s="309">
        <v>1</v>
      </c>
      <c r="R287" s="307">
        <f t="shared" si="106"/>
        <v>10</v>
      </c>
      <c r="S287" s="308">
        <v>1</v>
      </c>
      <c r="T287" s="307">
        <f t="shared" si="107"/>
        <v>20</v>
      </c>
      <c r="U287" s="308">
        <v>1</v>
      </c>
      <c r="V287" s="307">
        <f t="shared" si="108"/>
        <v>5</v>
      </c>
      <c r="W287" s="308">
        <v>1</v>
      </c>
      <c r="X287" s="307">
        <f t="shared" si="109"/>
        <v>5</v>
      </c>
    </row>
    <row r="288" spans="1:24" x14ac:dyDescent="0.15">
      <c r="A288" s="292">
        <v>285</v>
      </c>
      <c r="B288" s="304">
        <v>8</v>
      </c>
      <c r="C288" s="297" t="s">
        <v>838</v>
      </c>
      <c r="D288" s="315">
        <v>5</v>
      </c>
      <c r="E288" s="306">
        <f>IF(ISERROR(VLOOKUP(F288,[1]JC17!$A$8:$C$34,3)),"-",VLOOKUP(F288,[1]JC17!$A$8:$C$34,3))</f>
        <v>5</v>
      </c>
      <c r="F288" s="307">
        <f t="shared" si="100"/>
        <v>540</v>
      </c>
      <c r="G288" s="308">
        <v>3</v>
      </c>
      <c r="H288" s="307">
        <f t="shared" si="101"/>
        <v>350</v>
      </c>
      <c r="I288" s="308">
        <v>1</v>
      </c>
      <c r="J288" s="307">
        <f t="shared" si="102"/>
        <v>25</v>
      </c>
      <c r="K288" s="308">
        <v>1</v>
      </c>
      <c r="L288" s="307">
        <f t="shared" si="103"/>
        <v>25</v>
      </c>
      <c r="M288" s="309">
        <v>2</v>
      </c>
      <c r="N288" s="307">
        <f t="shared" si="104"/>
        <v>75</v>
      </c>
      <c r="O288" s="309">
        <v>1</v>
      </c>
      <c r="P288" s="307">
        <f t="shared" si="105"/>
        <v>25</v>
      </c>
      <c r="Q288" s="309">
        <v>1</v>
      </c>
      <c r="R288" s="307">
        <f t="shared" si="106"/>
        <v>10</v>
      </c>
      <c r="S288" s="308">
        <v>1</v>
      </c>
      <c r="T288" s="307">
        <f t="shared" si="107"/>
        <v>20</v>
      </c>
      <c r="U288" s="308">
        <v>1</v>
      </c>
      <c r="V288" s="307">
        <f t="shared" si="108"/>
        <v>5</v>
      </c>
      <c r="W288" s="308">
        <v>1</v>
      </c>
      <c r="X288" s="307">
        <f t="shared" si="109"/>
        <v>5</v>
      </c>
    </row>
    <row r="289" spans="1:24" x14ac:dyDescent="0.15">
      <c r="A289" s="292">
        <v>286</v>
      </c>
      <c r="B289" s="304">
        <v>9</v>
      </c>
      <c r="C289" s="297" t="s">
        <v>3</v>
      </c>
      <c r="D289" s="315">
        <v>5</v>
      </c>
      <c r="E289" s="306">
        <f>IF(ISERROR(VLOOKUP(F289,[1]JC17!$A$8:$C$34,3)),"-",VLOOKUP(F289,[1]JC17!$A$8:$C$34,3))</f>
        <v>5</v>
      </c>
      <c r="F289" s="307">
        <f t="shared" si="100"/>
        <v>540</v>
      </c>
      <c r="G289" s="308">
        <v>3</v>
      </c>
      <c r="H289" s="307">
        <f t="shared" si="101"/>
        <v>350</v>
      </c>
      <c r="I289" s="308">
        <v>1</v>
      </c>
      <c r="J289" s="307">
        <f t="shared" si="102"/>
        <v>25</v>
      </c>
      <c r="K289" s="308">
        <v>1</v>
      </c>
      <c r="L289" s="307">
        <f t="shared" si="103"/>
        <v>25</v>
      </c>
      <c r="M289" s="309">
        <v>2</v>
      </c>
      <c r="N289" s="307">
        <f t="shared" si="104"/>
        <v>75</v>
      </c>
      <c r="O289" s="309">
        <v>1</v>
      </c>
      <c r="P289" s="307">
        <f t="shared" si="105"/>
        <v>25</v>
      </c>
      <c r="Q289" s="309">
        <v>1</v>
      </c>
      <c r="R289" s="307">
        <f t="shared" si="106"/>
        <v>10</v>
      </c>
      <c r="S289" s="308">
        <v>1</v>
      </c>
      <c r="T289" s="307">
        <f t="shared" si="107"/>
        <v>20</v>
      </c>
      <c r="U289" s="308">
        <v>1</v>
      </c>
      <c r="V289" s="307">
        <f t="shared" si="108"/>
        <v>5</v>
      </c>
      <c r="W289" s="308">
        <v>1</v>
      </c>
      <c r="X289" s="307">
        <f t="shared" si="109"/>
        <v>5</v>
      </c>
    </row>
    <row r="290" spans="1:24" x14ac:dyDescent="0.15">
      <c r="A290" s="292">
        <v>287</v>
      </c>
      <c r="B290" s="304">
        <v>10</v>
      </c>
      <c r="C290" s="297" t="s">
        <v>4</v>
      </c>
      <c r="D290" s="315">
        <v>3</v>
      </c>
      <c r="E290" s="306">
        <f>IF(ISERROR(VLOOKUP(F290,[1]JC17!$A$8:$C$34,3)),"-",VLOOKUP(F290,[1]JC17!$A$8:$C$34,3))</f>
        <v>3</v>
      </c>
      <c r="F290" s="307">
        <f t="shared" si="100"/>
        <v>340</v>
      </c>
      <c r="G290" s="308">
        <v>2</v>
      </c>
      <c r="H290" s="307">
        <f t="shared" si="101"/>
        <v>200</v>
      </c>
      <c r="I290" s="308">
        <v>1</v>
      </c>
      <c r="J290" s="307">
        <f t="shared" si="102"/>
        <v>25</v>
      </c>
      <c r="K290" s="308">
        <v>1</v>
      </c>
      <c r="L290" s="307">
        <f t="shared" si="103"/>
        <v>25</v>
      </c>
      <c r="M290" s="309">
        <v>1</v>
      </c>
      <c r="N290" s="307">
        <f t="shared" si="104"/>
        <v>25</v>
      </c>
      <c r="O290" s="309">
        <v>1</v>
      </c>
      <c r="P290" s="307">
        <f t="shared" si="105"/>
        <v>25</v>
      </c>
      <c r="Q290" s="309">
        <v>1</v>
      </c>
      <c r="R290" s="307">
        <f t="shared" si="106"/>
        <v>10</v>
      </c>
      <c r="S290" s="308">
        <v>1</v>
      </c>
      <c r="T290" s="307">
        <f t="shared" si="107"/>
        <v>20</v>
      </c>
      <c r="U290" s="308">
        <v>1</v>
      </c>
      <c r="V290" s="307">
        <f t="shared" si="108"/>
        <v>5</v>
      </c>
      <c r="W290" s="308">
        <v>1</v>
      </c>
      <c r="X290" s="307">
        <f t="shared" si="109"/>
        <v>5</v>
      </c>
    </row>
    <row r="291" spans="1:24" x14ac:dyDescent="0.15">
      <c r="A291" s="292">
        <v>288</v>
      </c>
      <c r="B291" s="304">
        <v>11</v>
      </c>
      <c r="C291" s="297" t="s">
        <v>22</v>
      </c>
      <c r="D291" s="315">
        <v>5</v>
      </c>
      <c r="E291" s="306">
        <f>IF(ISERROR(VLOOKUP(F291,[1]JC17!$A$8:$C$34,3)),"-",VLOOKUP(F291,[1]JC17!$A$8:$C$34,3))</f>
        <v>5</v>
      </c>
      <c r="F291" s="307">
        <f t="shared" si="100"/>
        <v>540</v>
      </c>
      <c r="G291" s="308">
        <v>3</v>
      </c>
      <c r="H291" s="307">
        <f t="shared" si="101"/>
        <v>350</v>
      </c>
      <c r="I291" s="308">
        <v>1</v>
      </c>
      <c r="J291" s="307">
        <f t="shared" si="102"/>
        <v>25</v>
      </c>
      <c r="K291" s="308">
        <v>1</v>
      </c>
      <c r="L291" s="307">
        <f t="shared" si="103"/>
        <v>25</v>
      </c>
      <c r="M291" s="309">
        <v>2</v>
      </c>
      <c r="N291" s="307">
        <f t="shared" si="104"/>
        <v>75</v>
      </c>
      <c r="O291" s="309">
        <v>1</v>
      </c>
      <c r="P291" s="307">
        <f t="shared" si="105"/>
        <v>25</v>
      </c>
      <c r="Q291" s="309">
        <v>1</v>
      </c>
      <c r="R291" s="307">
        <f t="shared" si="106"/>
        <v>10</v>
      </c>
      <c r="S291" s="308">
        <v>1</v>
      </c>
      <c r="T291" s="307">
        <f t="shared" si="107"/>
        <v>20</v>
      </c>
      <c r="U291" s="308">
        <v>1</v>
      </c>
      <c r="V291" s="307">
        <f t="shared" si="108"/>
        <v>5</v>
      </c>
      <c r="W291" s="308">
        <v>1</v>
      </c>
      <c r="X291" s="307">
        <f t="shared" si="109"/>
        <v>5</v>
      </c>
    </row>
    <row r="292" spans="1:24" x14ac:dyDescent="0.15">
      <c r="A292" s="292">
        <v>289</v>
      </c>
      <c r="B292" s="300"/>
      <c r="C292" s="301" t="s">
        <v>149</v>
      </c>
      <c r="D292" s="355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</row>
    <row r="293" spans="1:24" x14ac:dyDescent="0.15">
      <c r="A293" s="292">
        <v>290</v>
      </c>
      <c r="B293" s="304">
        <v>1</v>
      </c>
      <c r="C293" s="305" t="s">
        <v>832</v>
      </c>
      <c r="D293" s="320">
        <v>6</v>
      </c>
      <c r="E293" s="306">
        <f>IF(ISERROR(VLOOKUP(F293,[1]JC17!$A$8:$C$34,3)),"-",VLOOKUP(F293,[1]JC17!$A$8:$C$34,3))</f>
        <v>6</v>
      </c>
      <c r="F293" s="307">
        <f>H293+J293+L293+N293+P293+R293+T293+V293+X293</f>
        <v>740</v>
      </c>
      <c r="G293" s="308">
        <v>3</v>
      </c>
      <c r="H293" s="307">
        <f>IF(AND(G293=1),50,IF(AND(G293=2),200,IF(AND(G293=3),350,IF(AND(G293=4),550,IF(AND(G293=5),750,IF(AND(G293=6),950,IF(AND(G293=7),1250,IF(AND(G293=8),1550,IF(AND(G293=9),1850,0)))))))))</f>
        <v>350</v>
      </c>
      <c r="I293" s="308">
        <v>2</v>
      </c>
      <c r="J293" s="307">
        <f>IF(AND(I293=1),25,IF(AND(I293=2),125,IF(AND(I293=3),275,IF(AND(I293=4),450,IF(AND(I293=5),650,0)))))</f>
        <v>125</v>
      </c>
      <c r="K293" s="308">
        <v>2</v>
      </c>
      <c r="L293" s="307">
        <f>IF(AND(K293=1),25,IF(AND(K293=2),125,IF(AND(K293=3),275,IF(AND(K293=4),450,IF(AND(K293=5),650,0)))))</f>
        <v>125</v>
      </c>
      <c r="M293" s="309">
        <v>2</v>
      </c>
      <c r="N293" s="307">
        <f>IF(AND(M293=1),25,IF(AND(M293=2),75,IF(AND(M293=3),150,IF(AND(M293=4),225,IF(AND(M293=5),325,IF(AND(M293=6),450,0))))))</f>
        <v>75</v>
      </c>
      <c r="O293" s="309">
        <v>1</v>
      </c>
      <c r="P293" s="307">
        <f>IF(AND(O293=1),25,IF(AND(O293=2),75,IF(AND(O293=3),150,IF(AND(O293=4),225,IF(AND(O293=5),325,IF(AND(O293=6),450,0))))))</f>
        <v>25</v>
      </c>
      <c r="Q293" s="309">
        <v>1</v>
      </c>
      <c r="R293" s="307">
        <f>IF(AND(Q293=1),10,IF(AND(Q293=2),25,IF(AND(Q293=3),60,IF(AND(Q293=4),110,0))))</f>
        <v>10</v>
      </c>
      <c r="S293" s="308">
        <v>1</v>
      </c>
      <c r="T293" s="307">
        <f>IF(AND(S293=1),20,IF(AND(S293=2),50,IF(AND(S293=3),120,IF(AND(S293=4),220,0))))</f>
        <v>20</v>
      </c>
      <c r="U293" s="308">
        <v>1</v>
      </c>
      <c r="V293" s="307">
        <f>IF(AND(U293=1),5,IF(AND(U293=2),20,IF(AND(U293=3),50,0)))</f>
        <v>5</v>
      </c>
      <c r="W293" s="308">
        <v>1</v>
      </c>
      <c r="X293" s="307">
        <f>IF(AND(W293=1),5,IF(AND(W293=2),20,IF(AND(W293=3),50,0)))</f>
        <v>5</v>
      </c>
    </row>
    <row r="294" spans="1:24" x14ac:dyDescent="0.15">
      <c r="A294" s="292">
        <v>291</v>
      </c>
      <c r="B294" s="304">
        <v>2</v>
      </c>
      <c r="C294" s="305" t="s">
        <v>20</v>
      </c>
      <c r="D294" s="320">
        <v>5</v>
      </c>
      <c r="E294" s="306">
        <f>IF(ISERROR(VLOOKUP(F294,[1]JC17!$A$8:$C$34,3)),"-",VLOOKUP(F294,[1]JC17!$A$8:$C$34,3))</f>
        <v>5</v>
      </c>
      <c r="F294" s="307">
        <f>H294+J294+L294+N294+P294+R294+T294+V294+X294</f>
        <v>540</v>
      </c>
      <c r="G294" s="308">
        <v>3</v>
      </c>
      <c r="H294" s="307">
        <f>IF(AND(G294=1),50,IF(AND(G294=2),200,IF(AND(G294=3),350,IF(AND(G294=4),550,IF(AND(G294=5),750,IF(AND(G294=6),950,IF(AND(G294=7),1250,IF(AND(G294=8),1550,IF(AND(G294=9),1850,0)))))))))</f>
        <v>350</v>
      </c>
      <c r="I294" s="308">
        <v>1</v>
      </c>
      <c r="J294" s="307">
        <f>IF(AND(I294=1),25,IF(AND(I294=2),125,IF(AND(I294=3),275,IF(AND(I294=4),450,IF(AND(I294=5),650,0)))))</f>
        <v>25</v>
      </c>
      <c r="K294" s="308">
        <v>1</v>
      </c>
      <c r="L294" s="307">
        <f>IF(AND(K294=1),25,IF(AND(K294=2),125,IF(AND(K294=3),275,IF(AND(K294=4),450,IF(AND(K294=5),650,0)))))</f>
        <v>25</v>
      </c>
      <c r="M294" s="309">
        <v>2</v>
      </c>
      <c r="N294" s="307">
        <f>IF(AND(M294=1),25,IF(AND(M294=2),75,IF(AND(M294=3),150,IF(AND(M294=4),225,IF(AND(M294=5),325,IF(AND(M294=6),450,0))))))</f>
        <v>75</v>
      </c>
      <c r="O294" s="309">
        <v>1</v>
      </c>
      <c r="P294" s="307">
        <f>IF(AND(O294=1),25,IF(AND(O294=2),75,IF(AND(O294=3),150,IF(AND(O294=4),225,IF(AND(O294=5),325,IF(AND(O294=6),450,0))))))</f>
        <v>25</v>
      </c>
      <c r="Q294" s="309">
        <v>1</v>
      </c>
      <c r="R294" s="307">
        <f>IF(AND(Q294=1),10,IF(AND(Q294=2),25,IF(AND(Q294=3),60,IF(AND(Q294=4),110,0))))</f>
        <v>10</v>
      </c>
      <c r="S294" s="308">
        <v>1</v>
      </c>
      <c r="T294" s="307">
        <f>IF(AND(S294=1),20,IF(AND(S294=2),50,IF(AND(S294=3),120,IF(AND(S294=4),220,0))))</f>
        <v>20</v>
      </c>
      <c r="U294" s="308">
        <v>1</v>
      </c>
      <c r="V294" s="307">
        <f>IF(AND(U294=1),5,IF(AND(U294=2),20,IF(AND(U294=3),50,0)))</f>
        <v>5</v>
      </c>
      <c r="W294" s="308">
        <v>1</v>
      </c>
      <c r="X294" s="307">
        <f>IF(AND(W294=1),5,IF(AND(W294=2),20,IF(AND(W294=3),50,0)))</f>
        <v>5</v>
      </c>
    </row>
    <row r="295" spans="1:24" x14ac:dyDescent="0.15">
      <c r="A295" s="292">
        <v>292</v>
      </c>
      <c r="B295" s="304">
        <v>3</v>
      </c>
      <c r="C295" s="305" t="s">
        <v>19</v>
      </c>
      <c r="D295" s="320">
        <v>5</v>
      </c>
      <c r="E295" s="306">
        <f>IF(ISERROR(VLOOKUP(F295,[1]JC17!$A$8:$C$34,3)),"-",VLOOKUP(F295,[1]JC17!$A$8:$C$34,3))</f>
        <v>5</v>
      </c>
      <c r="F295" s="307">
        <f>H295+J295+L295+N295+P295+R295+T295+V295+X295</f>
        <v>540</v>
      </c>
      <c r="G295" s="308">
        <v>3</v>
      </c>
      <c r="H295" s="307">
        <f>IF(AND(G295=1),50,IF(AND(G295=2),200,IF(AND(G295=3),350,IF(AND(G295=4),550,IF(AND(G295=5),750,IF(AND(G295=6),950,IF(AND(G295=7),1250,IF(AND(G295=8),1550,IF(AND(G295=9),1850,0)))))))))</f>
        <v>350</v>
      </c>
      <c r="I295" s="308">
        <v>1</v>
      </c>
      <c r="J295" s="307">
        <f>IF(AND(I295=1),25,IF(AND(I295=2),125,IF(AND(I295=3),275,IF(AND(I295=4),450,IF(AND(I295=5),650,0)))))</f>
        <v>25</v>
      </c>
      <c r="K295" s="308">
        <v>1</v>
      </c>
      <c r="L295" s="307">
        <f>IF(AND(K295=1),25,IF(AND(K295=2),125,IF(AND(K295=3),275,IF(AND(K295=4),450,IF(AND(K295=5),650,0)))))</f>
        <v>25</v>
      </c>
      <c r="M295" s="309">
        <v>2</v>
      </c>
      <c r="N295" s="307">
        <f>IF(AND(M295=1),25,IF(AND(M295=2),75,IF(AND(M295=3),150,IF(AND(M295=4),225,IF(AND(M295=5),325,IF(AND(M295=6),450,0))))))</f>
        <v>75</v>
      </c>
      <c r="O295" s="309">
        <v>1</v>
      </c>
      <c r="P295" s="307">
        <f>IF(AND(O295=1),25,IF(AND(O295=2),75,IF(AND(O295=3),150,IF(AND(O295=4),225,IF(AND(O295=5),325,IF(AND(O295=6),450,0))))))</f>
        <v>25</v>
      </c>
      <c r="Q295" s="309">
        <v>1</v>
      </c>
      <c r="R295" s="307">
        <f>IF(AND(Q295=1),10,IF(AND(Q295=2),25,IF(AND(Q295=3),60,IF(AND(Q295=4),110,0))))</f>
        <v>10</v>
      </c>
      <c r="S295" s="308">
        <v>1</v>
      </c>
      <c r="T295" s="307">
        <f>IF(AND(S295=1),20,IF(AND(S295=2),50,IF(AND(S295=3),120,IF(AND(S295=4),220,0))))</f>
        <v>20</v>
      </c>
      <c r="U295" s="308">
        <v>1</v>
      </c>
      <c r="V295" s="307">
        <f>IF(AND(U295=1),5,IF(AND(U295=2),20,IF(AND(U295=3),50,0)))</f>
        <v>5</v>
      </c>
      <c r="W295" s="308">
        <v>1</v>
      </c>
      <c r="X295" s="307">
        <f>IF(AND(W295=1),5,IF(AND(W295=2),20,IF(AND(W295=3),50,0)))</f>
        <v>5</v>
      </c>
    </row>
    <row r="296" spans="1:24" x14ac:dyDescent="0.15">
      <c r="A296" s="292">
        <v>293</v>
      </c>
      <c r="B296" s="304">
        <v>4</v>
      </c>
      <c r="C296" s="305" t="s">
        <v>9</v>
      </c>
      <c r="D296" s="320">
        <v>3</v>
      </c>
      <c r="E296" s="306">
        <f>IF(ISERROR(VLOOKUP(F296,[1]JC17!$A$8:$C$34,3)),"-",VLOOKUP(F296,[1]JC17!$A$8:$C$34,3))</f>
        <v>3</v>
      </c>
      <c r="F296" s="307">
        <f>H296+J296+L296+N296+P296+R296+T296+V296+X296</f>
        <v>340</v>
      </c>
      <c r="G296" s="308">
        <v>2</v>
      </c>
      <c r="H296" s="307">
        <f>IF(AND(G296=1),50,IF(AND(G296=2),200,IF(AND(G296=3),350,IF(AND(G296=4),550,IF(AND(G296=5),750,IF(AND(G296=6),950,IF(AND(G296=7),1250,IF(AND(G296=8),1550,IF(AND(G296=9),1850,0)))))))))</f>
        <v>200</v>
      </c>
      <c r="I296" s="308">
        <v>1</v>
      </c>
      <c r="J296" s="307">
        <f>IF(AND(I296=1),25,IF(AND(I296=2),125,IF(AND(I296=3),275,IF(AND(I296=4),450,IF(AND(I296=5),650,0)))))</f>
        <v>25</v>
      </c>
      <c r="K296" s="308">
        <v>1</v>
      </c>
      <c r="L296" s="307">
        <f>IF(AND(K296=1),25,IF(AND(K296=2),125,IF(AND(K296=3),275,IF(AND(K296=4),450,IF(AND(K296=5),650,0)))))</f>
        <v>25</v>
      </c>
      <c r="M296" s="309">
        <v>1</v>
      </c>
      <c r="N296" s="307">
        <f>IF(AND(M296=1),25,IF(AND(M296=2),75,IF(AND(M296=3),150,IF(AND(M296=4),225,IF(AND(M296=5),325,IF(AND(M296=6),450,0))))))</f>
        <v>25</v>
      </c>
      <c r="O296" s="309">
        <v>1</v>
      </c>
      <c r="P296" s="307">
        <f>IF(AND(O296=1),25,IF(AND(O296=2),75,IF(AND(O296=3),150,IF(AND(O296=4),225,IF(AND(O296=5),325,IF(AND(O296=6),450,0))))))</f>
        <v>25</v>
      </c>
      <c r="Q296" s="309">
        <v>1</v>
      </c>
      <c r="R296" s="307">
        <f>IF(AND(Q296=1),10,IF(AND(Q296=2),25,IF(AND(Q296=3),60,IF(AND(Q296=4),110,0))))</f>
        <v>10</v>
      </c>
      <c r="S296" s="308">
        <v>1</v>
      </c>
      <c r="T296" s="307">
        <f>IF(AND(S296=1),20,IF(AND(S296=2),50,IF(AND(S296=3),120,IF(AND(S296=4),220,0))))</f>
        <v>20</v>
      </c>
      <c r="U296" s="308">
        <v>1</v>
      </c>
      <c r="V296" s="307">
        <f>IF(AND(U296=1),5,IF(AND(U296=2),20,IF(AND(U296=3),50,0)))</f>
        <v>5</v>
      </c>
      <c r="W296" s="308">
        <v>1</v>
      </c>
      <c r="X296" s="307">
        <f>IF(AND(W296=1),5,IF(AND(W296=2),20,IF(AND(W296=3),50,0)))</f>
        <v>5</v>
      </c>
    </row>
    <row r="297" spans="1:24" x14ac:dyDescent="0.15">
      <c r="A297" s="292">
        <v>294</v>
      </c>
      <c r="B297" s="300"/>
      <c r="C297" s="301" t="s">
        <v>150</v>
      </c>
      <c r="D297" s="355"/>
      <c r="E297" s="297"/>
      <c r="F297" s="297"/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  <c r="X297" s="297"/>
    </row>
    <row r="298" spans="1:24" x14ac:dyDescent="0.15">
      <c r="A298" s="292">
        <v>295</v>
      </c>
      <c r="B298" s="304">
        <v>1</v>
      </c>
      <c r="C298" s="305" t="s">
        <v>18</v>
      </c>
      <c r="D298" s="320">
        <v>5</v>
      </c>
      <c r="E298" s="306">
        <f>IF(ISERROR(VLOOKUP(F298,[1]JC17!$A$8:$C$34,3)),"-",VLOOKUP(F298,[1]JC17!$A$8:$C$34,3))</f>
        <v>5</v>
      </c>
      <c r="F298" s="307">
        <f>H298+J298+L298+N298+P298+R298+T298+V298+X298</f>
        <v>540</v>
      </c>
      <c r="G298" s="308">
        <v>3</v>
      </c>
      <c r="H298" s="307">
        <f>IF(AND(G298=1),50,IF(AND(G298=2),200,IF(AND(G298=3),350,IF(AND(G298=4),550,IF(AND(G298=5),750,IF(AND(G298=6),950,IF(AND(G298=7),1250,IF(AND(G298=8),1550,IF(AND(G298=9),1850,0)))))))))</f>
        <v>350</v>
      </c>
      <c r="I298" s="308">
        <v>1</v>
      </c>
      <c r="J298" s="307">
        <f>IF(AND(I298=1),25,IF(AND(I298=2),125,IF(AND(I298=3),275,IF(AND(I298=4),450,IF(AND(I298=5),650,0)))))</f>
        <v>25</v>
      </c>
      <c r="K298" s="308">
        <v>1</v>
      </c>
      <c r="L298" s="307">
        <f>IF(AND(K298=1),25,IF(AND(K298=2),125,IF(AND(K298=3),275,IF(AND(K298=4),450,IF(AND(K298=5),650,0)))))</f>
        <v>25</v>
      </c>
      <c r="M298" s="309">
        <v>2</v>
      </c>
      <c r="N298" s="307">
        <f>IF(AND(M298=1),25,IF(AND(M298=2),75,IF(AND(M298=3),150,IF(AND(M298=4),225,IF(AND(M298=5),325,IF(AND(M298=6),450,0))))))</f>
        <v>75</v>
      </c>
      <c r="O298" s="309">
        <v>1</v>
      </c>
      <c r="P298" s="307">
        <f>IF(AND(O298=1),25,IF(AND(O298=2),75,IF(AND(O298=3),150,IF(AND(O298=4),225,IF(AND(O298=5),325,IF(AND(O298=6),450,0))))))</f>
        <v>25</v>
      </c>
      <c r="Q298" s="309">
        <v>1</v>
      </c>
      <c r="R298" s="307">
        <f>IF(AND(Q298=1),10,IF(AND(Q298=2),25,IF(AND(Q298=3),60,IF(AND(Q298=4),110,0))))</f>
        <v>10</v>
      </c>
      <c r="S298" s="308">
        <v>1</v>
      </c>
      <c r="T298" s="307">
        <f>IF(AND(S298=1),20,IF(AND(S298=2),50,IF(AND(S298=3),120,IF(AND(S298=4),220,0))))</f>
        <v>20</v>
      </c>
      <c r="U298" s="308">
        <v>1</v>
      </c>
      <c r="V298" s="307">
        <f>IF(AND(U298=1),5,IF(AND(U298=2),20,IF(AND(U298=3),50,0)))</f>
        <v>5</v>
      </c>
      <c r="W298" s="308">
        <v>1</v>
      </c>
      <c r="X298" s="307">
        <f>IF(AND(W298=1),5,IF(AND(W298=2),20,IF(AND(W298=3),50,0)))</f>
        <v>5</v>
      </c>
    </row>
    <row r="299" spans="1:24" x14ac:dyDescent="0.15">
      <c r="A299" s="292">
        <v>296</v>
      </c>
      <c r="B299" s="295"/>
      <c r="C299" s="296" t="s">
        <v>91</v>
      </c>
      <c r="D299" s="355"/>
      <c r="E299" s="297"/>
      <c r="F299" s="297"/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  <c r="X299" s="297"/>
    </row>
    <row r="300" spans="1:24" x14ac:dyDescent="0.15">
      <c r="A300" s="292">
        <v>298</v>
      </c>
      <c r="B300" s="316">
        <v>1</v>
      </c>
      <c r="C300" s="317" t="s">
        <v>37</v>
      </c>
      <c r="D300" s="316"/>
      <c r="E300" s="297"/>
      <c r="F300" s="297"/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  <c r="X300" s="297"/>
    </row>
    <row r="301" spans="1:24" x14ac:dyDescent="0.15">
      <c r="A301" s="292">
        <v>299</v>
      </c>
      <c r="B301" s="304"/>
      <c r="C301" s="305" t="s">
        <v>495</v>
      </c>
      <c r="D301" s="320">
        <v>9</v>
      </c>
      <c r="E301" s="306">
        <f>IF(ISERROR(VLOOKUP(F301,[1]JC17!$A$8:$C$34,3)),"-",VLOOKUP(F301,[1]JC17!$A$8:$C$34,3))</f>
        <v>9</v>
      </c>
      <c r="F301" s="307">
        <f>H301+J301+L301+N301+P301+R301+T301+V301+X301</f>
        <v>1365</v>
      </c>
      <c r="G301" s="308">
        <v>4</v>
      </c>
      <c r="H301" s="307">
        <f>IF(AND(G301=1),50,IF(AND(G301=2),200,IF(AND(G301=3),350,IF(AND(G301=4),550,IF(AND(G301=5),750,IF(AND(G301=6),950,IF(AND(G301=7),1250,IF(AND(G301=8),1550,IF(AND(G301=9),1850,0)))))))))</f>
        <v>550</v>
      </c>
      <c r="I301" s="308">
        <v>3</v>
      </c>
      <c r="J301" s="307">
        <f>IF(AND(I301=1),25,IF(AND(I301=2),125,IF(AND(I301=3),275,IF(AND(I301=4),450,IF(AND(I301=5),650,0)))))</f>
        <v>275</v>
      </c>
      <c r="K301" s="308">
        <v>3</v>
      </c>
      <c r="L301" s="307">
        <f>IF(AND(K301=1),25,IF(AND(K301=2),125,IF(AND(K301=3),275,IF(AND(K301=4),450,IF(AND(K301=5),650,0)))))</f>
        <v>275</v>
      </c>
      <c r="M301" s="309">
        <v>3</v>
      </c>
      <c r="N301" s="307">
        <f>IF(AND(M301=1),25,IF(AND(M301=2),75,IF(AND(M301=3),150,IF(AND(M301=4),225,IF(AND(M301=5),325,IF(AND(M301=6),450,0))))))</f>
        <v>150</v>
      </c>
      <c r="O301" s="309">
        <v>2</v>
      </c>
      <c r="P301" s="307">
        <f>IF(AND(O301=1),25,IF(AND(O301=2),75,IF(AND(O301=3),150,IF(AND(O301=4),225,IF(AND(O301=5),325,IF(AND(O301=6),450,0))))))</f>
        <v>75</v>
      </c>
      <c r="Q301" s="309">
        <v>1</v>
      </c>
      <c r="R301" s="307">
        <f>IF(AND(Q301=1),10,IF(AND(Q301=2),25,IF(AND(Q301=3),60,IF(AND(Q301=4),110,0))))</f>
        <v>10</v>
      </c>
      <c r="S301" s="308">
        <v>1</v>
      </c>
      <c r="T301" s="307">
        <f>IF(AND(S301=1),20,IF(AND(S301=2),50,IF(AND(S301=3),120,IF(AND(S301=4),220,0))))</f>
        <v>20</v>
      </c>
      <c r="U301" s="308">
        <v>1</v>
      </c>
      <c r="V301" s="307">
        <f>IF(AND(U301=1),5,IF(AND(U301=2),20,IF(AND(U301=3),50,0)))</f>
        <v>5</v>
      </c>
      <c r="W301" s="308">
        <v>1</v>
      </c>
      <c r="X301" s="307">
        <f>IF(AND(W301=1),5,IF(AND(W301=2),20,IF(AND(W301=3),50,0)))</f>
        <v>5</v>
      </c>
    </row>
    <row r="302" spans="1:24" x14ac:dyDescent="0.15">
      <c r="A302" s="292">
        <v>300</v>
      </c>
      <c r="B302" s="304"/>
      <c r="C302" s="305" t="s">
        <v>496</v>
      </c>
      <c r="D302" s="320">
        <v>8</v>
      </c>
      <c r="E302" s="306">
        <f>IF(ISERROR(VLOOKUP(F302,[1]JC17!$A$8:$C$34,3)),"-",VLOOKUP(F302,[1]JC17!$A$8:$C$34,3))</f>
        <v>8</v>
      </c>
      <c r="F302" s="307">
        <f>H302+J302+L302+N302+P302+R302+T302+V302+X302</f>
        <v>1165</v>
      </c>
      <c r="G302" s="308">
        <v>3</v>
      </c>
      <c r="H302" s="307">
        <f>IF(AND(G302=1),50,IF(AND(G302=2),200,IF(AND(G302=3),350,IF(AND(G302=4),550,IF(AND(G302=5),750,IF(AND(G302=6),950,IF(AND(G302=7),1250,IF(AND(G302=8),1550,IF(AND(G302=9),1850,0)))))))))</f>
        <v>350</v>
      </c>
      <c r="I302" s="308">
        <v>3</v>
      </c>
      <c r="J302" s="307">
        <f>IF(AND(I302=1),25,IF(AND(I302=2),125,IF(AND(I302=3),275,IF(AND(I302=4),450,IF(AND(I302=5),650,0)))))</f>
        <v>275</v>
      </c>
      <c r="K302" s="308">
        <v>3</v>
      </c>
      <c r="L302" s="307">
        <f>IF(AND(K302=1),25,IF(AND(K302=2),125,IF(AND(K302=3),275,IF(AND(K302=4),450,IF(AND(K302=5),650,0)))))</f>
        <v>275</v>
      </c>
      <c r="M302" s="309">
        <v>3</v>
      </c>
      <c r="N302" s="307">
        <f>IF(AND(M302=1),25,IF(AND(M302=2),75,IF(AND(M302=3),150,IF(AND(M302=4),225,IF(AND(M302=5),325,IF(AND(M302=6),450,0))))))</f>
        <v>150</v>
      </c>
      <c r="O302" s="309">
        <v>2</v>
      </c>
      <c r="P302" s="307">
        <f>IF(AND(O302=1),25,IF(AND(O302=2),75,IF(AND(O302=3),150,IF(AND(O302=4),225,IF(AND(O302=5),325,IF(AND(O302=6),450,0))))))</f>
        <v>75</v>
      </c>
      <c r="Q302" s="309">
        <v>1</v>
      </c>
      <c r="R302" s="307">
        <f>IF(AND(Q302=1),10,IF(AND(Q302=2),25,IF(AND(Q302=3),60,IF(AND(Q302=4),110,0))))</f>
        <v>10</v>
      </c>
      <c r="S302" s="308">
        <v>1</v>
      </c>
      <c r="T302" s="307">
        <f>IF(AND(S302=1),20,IF(AND(S302=2),50,IF(AND(S302=3),120,IF(AND(S302=4),220,0))))</f>
        <v>20</v>
      </c>
      <c r="U302" s="308">
        <v>1</v>
      </c>
      <c r="V302" s="307">
        <f>IF(AND(U302=1),5,IF(AND(U302=2),20,IF(AND(U302=3),50,0)))</f>
        <v>5</v>
      </c>
      <c r="W302" s="308">
        <v>1</v>
      </c>
      <c r="X302" s="307">
        <f>IF(AND(W302=1),5,IF(AND(W302=2),20,IF(AND(W302=3),50,0)))</f>
        <v>5</v>
      </c>
    </row>
    <row r="303" spans="1:24" x14ac:dyDescent="0.15">
      <c r="A303" s="292">
        <v>301</v>
      </c>
      <c r="B303" s="304"/>
      <c r="C303" s="305" t="s">
        <v>498</v>
      </c>
      <c r="D303" s="320">
        <v>7</v>
      </c>
      <c r="E303" s="306">
        <f>IF(ISERROR(VLOOKUP(F303,[1]JC17!$A$8:$C$34,3)),"-",VLOOKUP(F303,[1]JC17!$A$8:$C$34,3))</f>
        <v>7</v>
      </c>
      <c r="F303" s="307">
        <f>H303+J303+L303+N303+P303+R303+T303+V303+X303</f>
        <v>880</v>
      </c>
      <c r="G303" s="308">
        <v>3</v>
      </c>
      <c r="H303" s="307">
        <f>IF(AND(G303=1),50,IF(AND(G303=2),200,IF(AND(G303=3),350,IF(AND(G303=4),550,IF(AND(G303=5),750,IF(AND(G303=6),950,IF(AND(G303=7),1250,IF(AND(G303=8),1550,IF(AND(G303=9),1850,0)))))))))</f>
        <v>350</v>
      </c>
      <c r="I303" s="308">
        <v>2</v>
      </c>
      <c r="J303" s="307">
        <f>IF(AND(I303=1),25,IF(AND(I303=2),125,IF(AND(I303=3),275,IF(AND(I303=4),450,IF(AND(I303=5),650,0)))))</f>
        <v>125</v>
      </c>
      <c r="K303" s="308">
        <v>2</v>
      </c>
      <c r="L303" s="307">
        <f>IF(AND(K303=1),25,IF(AND(K303=2),125,IF(AND(K303=3),275,IF(AND(K303=4),450,IF(AND(K303=5),650,0)))))</f>
        <v>125</v>
      </c>
      <c r="M303" s="309">
        <v>3</v>
      </c>
      <c r="N303" s="307">
        <f>IF(AND(M303=1),25,IF(AND(M303=2),75,IF(AND(M303=3),150,IF(AND(M303=4),225,IF(AND(M303=5),325,IF(AND(M303=6),450,0))))))</f>
        <v>150</v>
      </c>
      <c r="O303" s="309">
        <v>2</v>
      </c>
      <c r="P303" s="307">
        <f>IF(AND(O303=1),25,IF(AND(O303=2),75,IF(AND(O303=3),150,IF(AND(O303=4),225,IF(AND(O303=5),325,IF(AND(O303=6),450,0))))))</f>
        <v>75</v>
      </c>
      <c r="Q303" s="309">
        <v>2</v>
      </c>
      <c r="R303" s="307">
        <f>IF(AND(Q303=1),10,IF(AND(Q303=2),25,IF(AND(Q303=3),60,IF(AND(Q303=4),110,0))))</f>
        <v>25</v>
      </c>
      <c r="S303" s="308">
        <v>1</v>
      </c>
      <c r="T303" s="307">
        <f>IF(AND(S303=1),20,IF(AND(S303=2),50,IF(AND(S303=3),120,IF(AND(S303=4),220,0))))</f>
        <v>20</v>
      </c>
      <c r="U303" s="308">
        <v>1</v>
      </c>
      <c r="V303" s="307">
        <f>IF(AND(U303=1),5,IF(AND(U303=2),20,IF(AND(U303=3),50,0)))</f>
        <v>5</v>
      </c>
      <c r="W303" s="308">
        <v>1</v>
      </c>
      <c r="X303" s="307">
        <f>IF(AND(W303=1),5,IF(AND(W303=2),20,IF(AND(W303=3),50,0)))</f>
        <v>5</v>
      </c>
    </row>
    <row r="304" spans="1:24" x14ac:dyDescent="0.15">
      <c r="A304" s="292">
        <v>302</v>
      </c>
      <c r="B304" s="304"/>
      <c r="C304" s="305" t="s">
        <v>499</v>
      </c>
      <c r="D304" s="320">
        <v>6</v>
      </c>
      <c r="E304" s="306">
        <f>IF(ISERROR(VLOOKUP(F304,[1]JC17!$A$8:$C$34,3)),"-",VLOOKUP(F304,[1]JC17!$A$8:$C$34,3))</f>
        <v>6</v>
      </c>
      <c r="F304" s="307">
        <f>H304+J304+L304+N304+P304+R304+T304+V304+X304</f>
        <v>740</v>
      </c>
      <c r="G304" s="308">
        <v>3</v>
      </c>
      <c r="H304" s="307">
        <f>IF(AND(G304=1),50,IF(AND(G304=2),200,IF(AND(G304=3),350,IF(AND(G304=4),550,IF(AND(G304=5),750,IF(AND(G304=6),950,IF(AND(G304=7),1250,IF(AND(G304=8),1550,IF(AND(G304=9),1850,0)))))))))</f>
        <v>350</v>
      </c>
      <c r="I304" s="308">
        <v>2</v>
      </c>
      <c r="J304" s="307">
        <f>IF(AND(I304=1),25,IF(AND(I304=2),125,IF(AND(I304=3),275,IF(AND(I304=4),450,IF(AND(I304=5),650,0)))))</f>
        <v>125</v>
      </c>
      <c r="K304" s="308">
        <v>2</v>
      </c>
      <c r="L304" s="307">
        <f>IF(AND(K304=1),25,IF(AND(K304=2),125,IF(AND(K304=3),275,IF(AND(K304=4),450,IF(AND(K304=5),650,0)))))</f>
        <v>125</v>
      </c>
      <c r="M304" s="309">
        <v>2</v>
      </c>
      <c r="N304" s="307">
        <f>IF(AND(M304=1),25,IF(AND(M304=2),75,IF(AND(M304=3),150,IF(AND(M304=4),225,IF(AND(M304=5),325,IF(AND(M304=6),450,0))))))</f>
        <v>75</v>
      </c>
      <c r="O304" s="309">
        <v>1</v>
      </c>
      <c r="P304" s="307">
        <f>IF(AND(O304=1),25,IF(AND(O304=2),75,IF(AND(O304=3),150,IF(AND(O304=4),225,IF(AND(O304=5),325,IF(AND(O304=6),450,0))))))</f>
        <v>25</v>
      </c>
      <c r="Q304" s="309">
        <v>1</v>
      </c>
      <c r="R304" s="307">
        <f>IF(AND(Q304=1),10,IF(AND(Q304=2),25,IF(AND(Q304=3),60,IF(AND(Q304=4),110,0))))</f>
        <v>10</v>
      </c>
      <c r="S304" s="308">
        <v>1</v>
      </c>
      <c r="T304" s="307">
        <f>IF(AND(S304=1),20,IF(AND(S304=2),50,IF(AND(S304=3),120,IF(AND(S304=4),220,0))))</f>
        <v>20</v>
      </c>
      <c r="U304" s="308">
        <v>1</v>
      </c>
      <c r="V304" s="307">
        <f>IF(AND(U304=1),5,IF(AND(U304=2),20,IF(AND(U304=3),50,0)))</f>
        <v>5</v>
      </c>
      <c r="W304" s="308">
        <v>1</v>
      </c>
      <c r="X304" s="307">
        <f>IF(AND(W304=1),5,IF(AND(W304=2),20,IF(AND(W304=3),50,0)))</f>
        <v>5</v>
      </c>
    </row>
    <row r="305" spans="1:24" x14ac:dyDescent="0.15">
      <c r="A305" s="292">
        <v>303</v>
      </c>
      <c r="B305" s="304">
        <v>2</v>
      </c>
      <c r="C305" s="305" t="s">
        <v>38</v>
      </c>
      <c r="D305" s="320">
        <v>5</v>
      </c>
      <c r="E305" s="306">
        <f>IF(ISERROR(VLOOKUP(F305,[1]JC17!$A$8:$C$34,3)),"-",VLOOKUP(F305,[1]JC17!$A$8:$C$34,3))</f>
        <v>5</v>
      </c>
      <c r="F305" s="307">
        <f>H305+J305+L305+N305+P305+R305+T305+V305+X305</f>
        <v>540</v>
      </c>
      <c r="G305" s="308">
        <v>3</v>
      </c>
      <c r="H305" s="307">
        <f>IF(AND(G305=1),50,IF(AND(G305=2),200,IF(AND(G305=3),350,IF(AND(G305=4),550,IF(AND(G305=5),750,IF(AND(G305=6),950,IF(AND(G305=7),1250,IF(AND(G305=8),1550,IF(AND(G305=9),1850,0)))))))))</f>
        <v>350</v>
      </c>
      <c r="I305" s="308">
        <v>1</v>
      </c>
      <c r="J305" s="307">
        <f>IF(AND(I305=1),25,IF(AND(I305=2),125,IF(AND(I305=3),275,IF(AND(I305=4),450,IF(AND(I305=5),650,0)))))</f>
        <v>25</v>
      </c>
      <c r="K305" s="308">
        <v>1</v>
      </c>
      <c r="L305" s="307">
        <f>IF(AND(K305=1),25,IF(AND(K305=2),125,IF(AND(K305=3),275,IF(AND(K305=4),450,IF(AND(K305=5),650,0)))))</f>
        <v>25</v>
      </c>
      <c r="M305" s="309">
        <v>2</v>
      </c>
      <c r="N305" s="307">
        <f>IF(AND(M305=1),25,IF(AND(M305=2),75,IF(AND(M305=3),150,IF(AND(M305=4),225,IF(AND(M305=5),325,IF(AND(M305=6),450,0))))))</f>
        <v>75</v>
      </c>
      <c r="O305" s="309">
        <v>1</v>
      </c>
      <c r="P305" s="307">
        <f>IF(AND(O305=1),25,IF(AND(O305=2),75,IF(AND(O305=3),150,IF(AND(O305=4),225,IF(AND(O305=5),325,IF(AND(O305=6),450,0))))))</f>
        <v>25</v>
      </c>
      <c r="Q305" s="309">
        <v>1</v>
      </c>
      <c r="R305" s="307">
        <f>IF(AND(Q305=1),10,IF(AND(Q305=2),25,IF(AND(Q305=3),60,IF(AND(Q305=4),110,0))))</f>
        <v>10</v>
      </c>
      <c r="S305" s="308">
        <v>1</v>
      </c>
      <c r="T305" s="307">
        <f>IF(AND(S305=1),20,IF(AND(S305=2),50,IF(AND(S305=3),120,IF(AND(S305=4),220,0))))</f>
        <v>20</v>
      </c>
      <c r="U305" s="308">
        <v>1</v>
      </c>
      <c r="V305" s="307">
        <f>IF(AND(U305=1),5,IF(AND(U305=2),20,IF(AND(U305=3),50,0)))</f>
        <v>5</v>
      </c>
      <c r="W305" s="308">
        <v>1</v>
      </c>
      <c r="X305" s="307">
        <f>IF(AND(W305=1),5,IF(AND(W305=2),20,IF(AND(W305=3),50,0)))</f>
        <v>5</v>
      </c>
    </row>
    <row r="306" spans="1:24" x14ac:dyDescent="0.15">
      <c r="A306" s="292">
        <v>304</v>
      </c>
      <c r="B306" s="298"/>
      <c r="C306" s="299" t="s">
        <v>827</v>
      </c>
      <c r="D306" s="355"/>
      <c r="E306" s="297"/>
      <c r="F306" s="297"/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  <c r="X306" s="297"/>
    </row>
    <row r="307" spans="1:24" x14ac:dyDescent="0.15">
      <c r="A307" s="292">
        <v>305</v>
      </c>
      <c r="B307" s="300"/>
      <c r="C307" s="301" t="s">
        <v>147</v>
      </c>
      <c r="D307" s="355"/>
      <c r="E307" s="297"/>
      <c r="F307" s="297"/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  <c r="X307" s="297"/>
    </row>
    <row r="308" spans="1:24" x14ac:dyDescent="0.15">
      <c r="A308" s="292">
        <v>306</v>
      </c>
      <c r="B308" s="304">
        <v>1</v>
      </c>
      <c r="C308" s="305" t="s">
        <v>2</v>
      </c>
      <c r="D308" s="320">
        <v>6</v>
      </c>
      <c r="E308" s="306">
        <f>IF(ISERROR(VLOOKUP(F308,[1]JC17!$A$8:$C$34,3)),"-",VLOOKUP(F308,[1]JC17!$A$8:$C$34,3))</f>
        <v>6</v>
      </c>
      <c r="F308" s="307">
        <f>H308+J308+L308+N308+P308+R308+T308+V308+X308</f>
        <v>740</v>
      </c>
      <c r="G308" s="308">
        <v>3</v>
      </c>
      <c r="H308" s="307">
        <f>IF(AND(G308=1),50,IF(AND(G308=2),200,IF(AND(G308=3),350,IF(AND(G308=4),550,IF(AND(G308=5),750,IF(AND(G308=6),950,IF(AND(G308=7),1250,IF(AND(G308=8),1550,IF(AND(G308=9),1850,0)))))))))</f>
        <v>350</v>
      </c>
      <c r="I308" s="308">
        <v>2</v>
      </c>
      <c r="J308" s="307">
        <f>IF(AND(I308=1),25,IF(AND(I308=2),125,IF(AND(I308=3),275,IF(AND(I308=4),450,IF(AND(I308=5),650,0)))))</f>
        <v>125</v>
      </c>
      <c r="K308" s="308">
        <v>2</v>
      </c>
      <c r="L308" s="307">
        <f>IF(AND(K308=1),25,IF(AND(K308=2),125,IF(AND(K308=3),275,IF(AND(K308=4),450,IF(AND(K308=5),650,0)))))</f>
        <v>125</v>
      </c>
      <c r="M308" s="309">
        <v>2</v>
      </c>
      <c r="N308" s="307">
        <f>IF(AND(M308=1),25,IF(AND(M308=2),75,IF(AND(M308=3),150,IF(AND(M308=4),225,IF(AND(M308=5),325,IF(AND(M308=6),450,0))))))</f>
        <v>75</v>
      </c>
      <c r="O308" s="309">
        <v>1</v>
      </c>
      <c r="P308" s="307">
        <f>IF(AND(O308=1),25,IF(AND(O308=2),75,IF(AND(O308=3),150,IF(AND(O308=4),225,IF(AND(O308=5),325,IF(AND(O308=6),450,0))))))</f>
        <v>25</v>
      </c>
      <c r="Q308" s="309">
        <v>1</v>
      </c>
      <c r="R308" s="307">
        <f>IF(AND(Q308=1),10,IF(AND(Q308=2),25,IF(AND(Q308=3),60,IF(AND(Q308=4),110,0))))</f>
        <v>10</v>
      </c>
      <c r="S308" s="308">
        <v>1</v>
      </c>
      <c r="T308" s="307">
        <f>IF(AND(S308=1),20,IF(AND(S308=2),50,IF(AND(S308=3),120,IF(AND(S308=4),220,0))))</f>
        <v>20</v>
      </c>
      <c r="U308" s="308">
        <v>1</v>
      </c>
      <c r="V308" s="307">
        <f>IF(AND(U308=1),5,IF(AND(U308=2),20,IF(AND(U308=3),50,0)))</f>
        <v>5</v>
      </c>
      <c r="W308" s="308">
        <v>1</v>
      </c>
      <c r="X308" s="307">
        <f>IF(AND(W308=1),5,IF(AND(W308=2),20,IF(AND(W308=3),50,0)))</f>
        <v>5</v>
      </c>
    </row>
    <row r="309" spans="1:24" x14ac:dyDescent="0.15">
      <c r="A309" s="292">
        <v>307</v>
      </c>
      <c r="B309" s="304">
        <v>2</v>
      </c>
      <c r="C309" s="305" t="s">
        <v>839</v>
      </c>
      <c r="D309" s="320">
        <v>5</v>
      </c>
      <c r="E309" s="306">
        <f>IF(ISERROR(VLOOKUP(F309,[1]JC17!$A$8:$C$34,3)),"-",VLOOKUP(F309,[1]JC17!$A$8:$C$34,3))</f>
        <v>5</v>
      </c>
      <c r="F309" s="307">
        <f>H309+J309+L309+N309+P309+R309+T309+V309+X309</f>
        <v>540</v>
      </c>
      <c r="G309" s="308">
        <v>3</v>
      </c>
      <c r="H309" s="307">
        <f>IF(AND(G309=1),50,IF(AND(G309=2),200,IF(AND(G309=3),350,IF(AND(G309=4),550,IF(AND(G309=5),750,IF(AND(G309=6),950,IF(AND(G309=7),1250,IF(AND(G309=8),1550,IF(AND(G309=9),1850,0)))))))))</f>
        <v>350</v>
      </c>
      <c r="I309" s="308">
        <v>1</v>
      </c>
      <c r="J309" s="307">
        <f>IF(AND(I309=1),25,IF(AND(I309=2),125,IF(AND(I309=3),275,IF(AND(I309=4),450,IF(AND(I309=5),650,0)))))</f>
        <v>25</v>
      </c>
      <c r="K309" s="308">
        <v>1</v>
      </c>
      <c r="L309" s="307">
        <f>IF(AND(K309=1),25,IF(AND(K309=2),125,IF(AND(K309=3),275,IF(AND(K309=4),450,IF(AND(K309=5),650,0)))))</f>
        <v>25</v>
      </c>
      <c r="M309" s="309">
        <v>2</v>
      </c>
      <c r="N309" s="307">
        <f>IF(AND(M309=1),25,IF(AND(M309=2),75,IF(AND(M309=3),150,IF(AND(M309=4),225,IF(AND(M309=5),325,IF(AND(M309=6),450,0))))))</f>
        <v>75</v>
      </c>
      <c r="O309" s="309">
        <v>1</v>
      </c>
      <c r="P309" s="307">
        <f>IF(AND(O309=1),25,IF(AND(O309=2),75,IF(AND(O309=3),150,IF(AND(O309=4),225,IF(AND(O309=5),325,IF(AND(O309=6),450,0))))))</f>
        <v>25</v>
      </c>
      <c r="Q309" s="309">
        <v>1</v>
      </c>
      <c r="R309" s="307">
        <f>IF(AND(Q309=1),10,IF(AND(Q309=2),25,IF(AND(Q309=3),60,IF(AND(Q309=4),110,0))))</f>
        <v>10</v>
      </c>
      <c r="S309" s="308">
        <v>1</v>
      </c>
      <c r="T309" s="307">
        <f>IF(AND(S309=1),20,IF(AND(S309=2),50,IF(AND(S309=3),120,IF(AND(S309=4),220,0))))</f>
        <v>20</v>
      </c>
      <c r="U309" s="308">
        <v>1</v>
      </c>
      <c r="V309" s="307">
        <f>IF(AND(U309=1),5,IF(AND(U309=2),20,IF(AND(U309=3),50,0)))</f>
        <v>5</v>
      </c>
      <c r="W309" s="308">
        <v>1</v>
      </c>
      <c r="X309" s="307">
        <f>IF(AND(W309=1),5,IF(AND(W309=2),20,IF(AND(W309=3),50,0)))</f>
        <v>5</v>
      </c>
    </row>
    <row r="310" spans="1:24" x14ac:dyDescent="0.15">
      <c r="A310" s="292">
        <v>308</v>
      </c>
      <c r="B310" s="304">
        <v>3</v>
      </c>
      <c r="C310" s="305" t="s">
        <v>176</v>
      </c>
      <c r="D310" s="320">
        <v>7</v>
      </c>
      <c r="E310" s="306">
        <f>IF(ISERROR(VLOOKUP(F310,[1]JC17!$A$8:$C$34,3)),"-",VLOOKUP(F310,[1]JC17!$A$8:$C$34,3))</f>
        <v>7</v>
      </c>
      <c r="F310" s="307">
        <f>H310+J310+L310+N310+P310+R310+T310+V310+X310</f>
        <v>880</v>
      </c>
      <c r="G310" s="308">
        <v>3</v>
      </c>
      <c r="H310" s="307">
        <f>IF(AND(G310=1),50,IF(AND(G310=2),200,IF(AND(G310=3),350,IF(AND(G310=4),550,IF(AND(G310=5),750,IF(AND(G310=6),950,IF(AND(G310=7),1250,IF(AND(G310=8),1550,IF(AND(G310=9),1850,0)))))))))</f>
        <v>350</v>
      </c>
      <c r="I310" s="308">
        <v>2</v>
      </c>
      <c r="J310" s="307">
        <f>IF(AND(I310=1),25,IF(AND(I310=2),125,IF(AND(I310=3),275,IF(AND(I310=4),450,IF(AND(I310=5),650,0)))))</f>
        <v>125</v>
      </c>
      <c r="K310" s="308">
        <v>2</v>
      </c>
      <c r="L310" s="307">
        <f>IF(AND(K310=1),25,IF(AND(K310=2),125,IF(AND(K310=3),275,IF(AND(K310=4),450,IF(AND(K310=5),650,0)))))</f>
        <v>125</v>
      </c>
      <c r="M310" s="309">
        <v>3</v>
      </c>
      <c r="N310" s="307">
        <f>IF(AND(M310=1),25,IF(AND(M310=2),75,IF(AND(M310=3),150,IF(AND(M310=4),225,IF(AND(M310=5),325,IF(AND(M310=6),450,0))))))</f>
        <v>150</v>
      </c>
      <c r="O310" s="309">
        <v>2</v>
      </c>
      <c r="P310" s="307">
        <f>IF(AND(O310=1),25,IF(AND(O310=2),75,IF(AND(O310=3),150,IF(AND(O310=4),225,IF(AND(O310=5),325,IF(AND(O310=6),450,0))))))</f>
        <v>75</v>
      </c>
      <c r="Q310" s="309">
        <v>2</v>
      </c>
      <c r="R310" s="307">
        <f>IF(AND(Q310=1),10,IF(AND(Q310=2),25,IF(AND(Q310=3),60,IF(AND(Q310=4),110,0))))</f>
        <v>25</v>
      </c>
      <c r="S310" s="308">
        <v>1</v>
      </c>
      <c r="T310" s="307">
        <f>IF(AND(S310=1),20,IF(AND(S310=2),50,IF(AND(S310=3),120,IF(AND(S310=4),220,0))))</f>
        <v>20</v>
      </c>
      <c r="U310" s="308">
        <v>1</v>
      </c>
      <c r="V310" s="307">
        <f>IF(AND(U310=1),5,IF(AND(U310=2),20,IF(AND(U310=3),50,0)))</f>
        <v>5</v>
      </c>
      <c r="W310" s="308">
        <v>1</v>
      </c>
      <c r="X310" s="307">
        <f>IF(AND(W310=1),5,IF(AND(W310=2),20,IF(AND(W310=3),50,0)))</f>
        <v>5</v>
      </c>
    </row>
    <row r="311" spans="1:24" x14ac:dyDescent="0.15">
      <c r="A311" s="292">
        <v>309</v>
      </c>
      <c r="B311" s="300"/>
      <c r="C311" s="301" t="s">
        <v>148</v>
      </c>
      <c r="D311" s="355"/>
      <c r="E311" s="297"/>
      <c r="F311" s="297"/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  <c r="X311" s="297"/>
    </row>
    <row r="312" spans="1:24" x14ac:dyDescent="0.15">
      <c r="A312" s="292">
        <v>310</v>
      </c>
      <c r="B312" s="304">
        <v>1</v>
      </c>
      <c r="C312" s="305" t="s">
        <v>96</v>
      </c>
      <c r="D312" s="320">
        <v>5</v>
      </c>
      <c r="E312" s="306">
        <f>IF(ISERROR(VLOOKUP(F312,[1]JC17!$A$8:$C$34,3)),"-",VLOOKUP(F312,[1]JC17!$A$8:$C$34,3))</f>
        <v>5</v>
      </c>
      <c r="F312" s="307">
        <f t="shared" ref="F312:F322" si="110">H312+J312+L312+N312+P312+R312+T312+V312+X312</f>
        <v>540</v>
      </c>
      <c r="G312" s="308">
        <v>3</v>
      </c>
      <c r="H312" s="307">
        <f t="shared" ref="H312:H322" si="111">IF(AND(G312=1),50,IF(AND(G312=2),200,IF(AND(G312=3),350,IF(AND(G312=4),550,IF(AND(G312=5),750,IF(AND(G312=6),950,IF(AND(G312=7),1250,IF(AND(G312=8),1550,IF(AND(G312=9),1850,0)))))))))</f>
        <v>350</v>
      </c>
      <c r="I312" s="308">
        <v>1</v>
      </c>
      <c r="J312" s="307">
        <f t="shared" ref="J312:J322" si="112">IF(AND(I312=1),25,IF(AND(I312=2),125,IF(AND(I312=3),275,IF(AND(I312=4),450,IF(AND(I312=5),650,0)))))</f>
        <v>25</v>
      </c>
      <c r="K312" s="308">
        <v>1</v>
      </c>
      <c r="L312" s="307">
        <f t="shared" ref="L312:L322" si="113">IF(AND(K312=1),25,IF(AND(K312=2),125,IF(AND(K312=3),275,IF(AND(K312=4),450,IF(AND(K312=5),650,0)))))</f>
        <v>25</v>
      </c>
      <c r="M312" s="309">
        <v>2</v>
      </c>
      <c r="N312" s="307">
        <f t="shared" ref="N312:N322" si="114">IF(AND(M312=1),25,IF(AND(M312=2),75,IF(AND(M312=3),150,IF(AND(M312=4),225,IF(AND(M312=5),325,IF(AND(M312=6),450,0))))))</f>
        <v>75</v>
      </c>
      <c r="O312" s="309">
        <v>1</v>
      </c>
      <c r="P312" s="307">
        <f t="shared" ref="P312:P322" si="115">IF(AND(O312=1),25,IF(AND(O312=2),75,IF(AND(O312=3),150,IF(AND(O312=4),225,IF(AND(O312=5),325,IF(AND(O312=6),450,0))))))</f>
        <v>25</v>
      </c>
      <c r="Q312" s="309">
        <v>1</v>
      </c>
      <c r="R312" s="307">
        <f t="shared" ref="R312:R322" si="116">IF(AND(Q312=1),10,IF(AND(Q312=2),25,IF(AND(Q312=3),60,IF(AND(Q312=4),110,0))))</f>
        <v>10</v>
      </c>
      <c r="S312" s="308">
        <v>1</v>
      </c>
      <c r="T312" s="307">
        <f t="shared" ref="T312:T322" si="117">IF(AND(S312=1),20,IF(AND(S312=2),50,IF(AND(S312=3),120,IF(AND(S312=4),220,0))))</f>
        <v>20</v>
      </c>
      <c r="U312" s="308">
        <v>1</v>
      </c>
      <c r="V312" s="307">
        <f t="shared" ref="V312:V322" si="118">IF(AND(U312=1),5,IF(AND(U312=2),20,IF(AND(U312=3),50,0)))</f>
        <v>5</v>
      </c>
      <c r="W312" s="308">
        <v>1</v>
      </c>
      <c r="X312" s="307">
        <f t="shared" ref="X312:X322" si="119">IF(AND(W312=1),5,IF(AND(W312=2),20,IF(AND(W312=3),50,0)))</f>
        <v>5</v>
      </c>
    </row>
    <row r="313" spans="1:24" x14ac:dyDescent="0.15">
      <c r="A313" s="292">
        <v>311</v>
      </c>
      <c r="B313" s="304">
        <v>2</v>
      </c>
      <c r="C313" s="305" t="s">
        <v>23</v>
      </c>
      <c r="D313" s="320">
        <v>1</v>
      </c>
      <c r="E313" s="306">
        <f>IF(ISERROR(VLOOKUP(F313,[1]JC17!$A$8:$C$34,3)),"-",VLOOKUP(F313,[1]JC17!$A$8:$C$34,3))</f>
        <v>1</v>
      </c>
      <c r="F313" s="307">
        <f t="shared" si="110"/>
        <v>190</v>
      </c>
      <c r="G313" s="308">
        <v>1</v>
      </c>
      <c r="H313" s="307">
        <f t="shared" si="111"/>
        <v>50</v>
      </c>
      <c r="I313" s="308">
        <v>1</v>
      </c>
      <c r="J313" s="307">
        <f t="shared" si="112"/>
        <v>25</v>
      </c>
      <c r="K313" s="308">
        <v>1</v>
      </c>
      <c r="L313" s="307">
        <f t="shared" si="113"/>
        <v>25</v>
      </c>
      <c r="M313" s="309">
        <v>1</v>
      </c>
      <c r="N313" s="307">
        <f t="shared" si="114"/>
        <v>25</v>
      </c>
      <c r="O313" s="309">
        <v>1</v>
      </c>
      <c r="P313" s="307">
        <f t="shared" si="115"/>
        <v>25</v>
      </c>
      <c r="Q313" s="309">
        <v>1</v>
      </c>
      <c r="R313" s="307">
        <f t="shared" si="116"/>
        <v>10</v>
      </c>
      <c r="S313" s="308">
        <v>1</v>
      </c>
      <c r="T313" s="307">
        <f t="shared" si="117"/>
        <v>20</v>
      </c>
      <c r="U313" s="308">
        <v>1</v>
      </c>
      <c r="V313" s="307">
        <f t="shared" si="118"/>
        <v>5</v>
      </c>
      <c r="W313" s="308">
        <v>1</v>
      </c>
      <c r="X313" s="307">
        <f t="shared" si="119"/>
        <v>5</v>
      </c>
    </row>
    <row r="314" spans="1:24" x14ac:dyDescent="0.15">
      <c r="A314" s="292">
        <v>312</v>
      </c>
      <c r="B314" s="304">
        <v>3</v>
      </c>
      <c r="C314" s="305" t="s">
        <v>13</v>
      </c>
      <c r="D314" s="320">
        <v>1</v>
      </c>
      <c r="E314" s="306">
        <f>IF(ISERROR(VLOOKUP(F314,[1]JC17!$A$8:$C$34,3)),"-",VLOOKUP(F314,[1]JC17!$A$8:$C$34,3))</f>
        <v>1</v>
      </c>
      <c r="F314" s="307">
        <f t="shared" si="110"/>
        <v>190</v>
      </c>
      <c r="G314" s="308">
        <v>1</v>
      </c>
      <c r="H314" s="307">
        <f t="shared" si="111"/>
        <v>50</v>
      </c>
      <c r="I314" s="308">
        <v>1</v>
      </c>
      <c r="J314" s="307">
        <f t="shared" si="112"/>
        <v>25</v>
      </c>
      <c r="K314" s="308">
        <v>1</v>
      </c>
      <c r="L314" s="307">
        <f t="shared" si="113"/>
        <v>25</v>
      </c>
      <c r="M314" s="309">
        <v>1</v>
      </c>
      <c r="N314" s="307">
        <f t="shared" si="114"/>
        <v>25</v>
      </c>
      <c r="O314" s="309">
        <v>1</v>
      </c>
      <c r="P314" s="307">
        <f t="shared" si="115"/>
        <v>25</v>
      </c>
      <c r="Q314" s="309">
        <v>1</v>
      </c>
      <c r="R314" s="307">
        <f t="shared" si="116"/>
        <v>10</v>
      </c>
      <c r="S314" s="308">
        <v>1</v>
      </c>
      <c r="T314" s="307">
        <f t="shared" si="117"/>
        <v>20</v>
      </c>
      <c r="U314" s="308">
        <v>1</v>
      </c>
      <c r="V314" s="307">
        <f t="shared" si="118"/>
        <v>5</v>
      </c>
      <c r="W314" s="308">
        <v>1</v>
      </c>
      <c r="X314" s="307">
        <f t="shared" si="119"/>
        <v>5</v>
      </c>
    </row>
    <row r="315" spans="1:24" x14ac:dyDescent="0.15">
      <c r="A315" s="292">
        <v>313</v>
      </c>
      <c r="B315" s="304">
        <v>4</v>
      </c>
      <c r="C315" s="305" t="s">
        <v>15</v>
      </c>
      <c r="D315" s="320">
        <v>3</v>
      </c>
      <c r="E315" s="306">
        <f>IF(ISERROR(VLOOKUP(F315,[1]JC17!$A$8:$C$34,3)),"-",VLOOKUP(F315,[1]JC17!$A$8:$C$34,3))</f>
        <v>3</v>
      </c>
      <c r="F315" s="307">
        <f t="shared" si="110"/>
        <v>340</v>
      </c>
      <c r="G315" s="308">
        <v>2</v>
      </c>
      <c r="H315" s="307">
        <f t="shared" si="111"/>
        <v>200</v>
      </c>
      <c r="I315" s="308">
        <v>1</v>
      </c>
      <c r="J315" s="307">
        <f t="shared" si="112"/>
        <v>25</v>
      </c>
      <c r="K315" s="308">
        <v>1</v>
      </c>
      <c r="L315" s="307">
        <f t="shared" si="113"/>
        <v>25</v>
      </c>
      <c r="M315" s="309">
        <v>1</v>
      </c>
      <c r="N315" s="307">
        <f t="shared" si="114"/>
        <v>25</v>
      </c>
      <c r="O315" s="309">
        <v>1</v>
      </c>
      <c r="P315" s="307">
        <f t="shared" si="115"/>
        <v>25</v>
      </c>
      <c r="Q315" s="309">
        <v>1</v>
      </c>
      <c r="R315" s="307">
        <f t="shared" si="116"/>
        <v>10</v>
      </c>
      <c r="S315" s="308">
        <v>1</v>
      </c>
      <c r="T315" s="307">
        <f t="shared" si="117"/>
        <v>20</v>
      </c>
      <c r="U315" s="308">
        <v>1</v>
      </c>
      <c r="V315" s="307">
        <f t="shared" si="118"/>
        <v>5</v>
      </c>
      <c r="W315" s="308">
        <v>1</v>
      </c>
      <c r="X315" s="307">
        <f t="shared" si="119"/>
        <v>5</v>
      </c>
    </row>
    <row r="316" spans="1:24" x14ac:dyDescent="0.15">
      <c r="A316" s="292">
        <v>314</v>
      </c>
      <c r="B316" s="304">
        <v>5</v>
      </c>
      <c r="C316" s="297" t="s">
        <v>14</v>
      </c>
      <c r="D316" s="315">
        <v>3</v>
      </c>
      <c r="E316" s="306">
        <f>IF(ISERROR(VLOOKUP(F316,[1]JC17!$A$8:$C$34,3)),"-",VLOOKUP(F316,[1]JC17!$A$8:$C$34,3))</f>
        <v>3</v>
      </c>
      <c r="F316" s="307">
        <f t="shared" si="110"/>
        <v>340</v>
      </c>
      <c r="G316" s="308">
        <v>2</v>
      </c>
      <c r="H316" s="307">
        <f t="shared" si="111"/>
        <v>200</v>
      </c>
      <c r="I316" s="308">
        <v>1</v>
      </c>
      <c r="J316" s="307">
        <f t="shared" si="112"/>
        <v>25</v>
      </c>
      <c r="K316" s="308">
        <v>1</v>
      </c>
      <c r="L316" s="307">
        <f t="shared" si="113"/>
        <v>25</v>
      </c>
      <c r="M316" s="309">
        <v>1</v>
      </c>
      <c r="N316" s="307">
        <f t="shared" si="114"/>
        <v>25</v>
      </c>
      <c r="O316" s="309">
        <v>1</v>
      </c>
      <c r="P316" s="307">
        <f t="shared" si="115"/>
        <v>25</v>
      </c>
      <c r="Q316" s="309">
        <v>1</v>
      </c>
      <c r="R316" s="307">
        <f t="shared" si="116"/>
        <v>10</v>
      </c>
      <c r="S316" s="308">
        <v>1</v>
      </c>
      <c r="T316" s="307">
        <f t="shared" si="117"/>
        <v>20</v>
      </c>
      <c r="U316" s="308">
        <v>1</v>
      </c>
      <c r="V316" s="307">
        <f t="shared" si="118"/>
        <v>5</v>
      </c>
      <c r="W316" s="308">
        <v>1</v>
      </c>
      <c r="X316" s="307">
        <f t="shared" si="119"/>
        <v>5</v>
      </c>
    </row>
    <row r="317" spans="1:24" x14ac:dyDescent="0.15">
      <c r="A317" s="292">
        <v>315</v>
      </c>
      <c r="B317" s="304">
        <v>6</v>
      </c>
      <c r="C317" s="297" t="s">
        <v>24</v>
      </c>
      <c r="D317" s="315">
        <v>5</v>
      </c>
      <c r="E317" s="306">
        <f>IF(ISERROR(VLOOKUP(F317,[1]JC17!$A$8:$C$34,3)),"-",VLOOKUP(F317,[1]JC17!$A$8:$C$34,3))</f>
        <v>5</v>
      </c>
      <c r="F317" s="307">
        <f t="shared" si="110"/>
        <v>540</v>
      </c>
      <c r="G317" s="308">
        <v>3</v>
      </c>
      <c r="H317" s="307">
        <f t="shared" si="111"/>
        <v>350</v>
      </c>
      <c r="I317" s="308">
        <v>1</v>
      </c>
      <c r="J317" s="307">
        <f t="shared" si="112"/>
        <v>25</v>
      </c>
      <c r="K317" s="308">
        <v>1</v>
      </c>
      <c r="L317" s="307">
        <f t="shared" si="113"/>
        <v>25</v>
      </c>
      <c r="M317" s="309">
        <v>2</v>
      </c>
      <c r="N317" s="307">
        <f t="shared" si="114"/>
        <v>75</v>
      </c>
      <c r="O317" s="309">
        <v>1</v>
      </c>
      <c r="P317" s="307">
        <f t="shared" si="115"/>
        <v>25</v>
      </c>
      <c r="Q317" s="309">
        <v>1</v>
      </c>
      <c r="R317" s="307">
        <f t="shared" si="116"/>
        <v>10</v>
      </c>
      <c r="S317" s="308">
        <v>1</v>
      </c>
      <c r="T317" s="307">
        <f t="shared" si="117"/>
        <v>20</v>
      </c>
      <c r="U317" s="308">
        <v>1</v>
      </c>
      <c r="V317" s="307">
        <f t="shared" si="118"/>
        <v>5</v>
      </c>
      <c r="W317" s="308">
        <v>1</v>
      </c>
      <c r="X317" s="307">
        <f t="shared" si="119"/>
        <v>5</v>
      </c>
    </row>
    <row r="318" spans="1:24" x14ac:dyDescent="0.15">
      <c r="A318" s="292">
        <v>316</v>
      </c>
      <c r="B318" s="304">
        <v>7</v>
      </c>
      <c r="C318" s="297" t="s">
        <v>101</v>
      </c>
      <c r="D318" s="315">
        <v>5</v>
      </c>
      <c r="E318" s="306">
        <f>IF(ISERROR(VLOOKUP(F318,[1]JC17!$A$8:$C$34,3)),"-",VLOOKUP(F318,[1]JC17!$A$8:$C$34,3))</f>
        <v>5</v>
      </c>
      <c r="F318" s="307">
        <f t="shared" si="110"/>
        <v>540</v>
      </c>
      <c r="G318" s="308">
        <v>3</v>
      </c>
      <c r="H318" s="307">
        <f t="shared" si="111"/>
        <v>350</v>
      </c>
      <c r="I318" s="308">
        <v>1</v>
      </c>
      <c r="J318" s="307">
        <f t="shared" si="112"/>
        <v>25</v>
      </c>
      <c r="K318" s="308">
        <v>1</v>
      </c>
      <c r="L318" s="307">
        <f t="shared" si="113"/>
        <v>25</v>
      </c>
      <c r="M318" s="309">
        <v>2</v>
      </c>
      <c r="N318" s="307">
        <f t="shared" si="114"/>
        <v>75</v>
      </c>
      <c r="O318" s="309">
        <v>1</v>
      </c>
      <c r="P318" s="307">
        <f t="shared" si="115"/>
        <v>25</v>
      </c>
      <c r="Q318" s="309">
        <v>1</v>
      </c>
      <c r="R318" s="307">
        <f t="shared" si="116"/>
        <v>10</v>
      </c>
      <c r="S318" s="308">
        <v>1</v>
      </c>
      <c r="T318" s="307">
        <f t="shared" si="117"/>
        <v>20</v>
      </c>
      <c r="U318" s="308">
        <v>1</v>
      </c>
      <c r="V318" s="307">
        <f t="shared" si="118"/>
        <v>5</v>
      </c>
      <c r="W318" s="308">
        <v>1</v>
      </c>
      <c r="X318" s="307">
        <f t="shared" si="119"/>
        <v>5</v>
      </c>
    </row>
    <row r="319" spans="1:24" x14ac:dyDescent="0.15">
      <c r="A319" s="292">
        <v>317</v>
      </c>
      <c r="B319" s="304">
        <v>8</v>
      </c>
      <c r="C319" s="297" t="s">
        <v>838</v>
      </c>
      <c r="D319" s="315">
        <v>5</v>
      </c>
      <c r="E319" s="306">
        <f>IF(ISERROR(VLOOKUP(F319,[1]JC17!$A$8:$C$34,3)),"-",VLOOKUP(F319,[1]JC17!$A$8:$C$34,3))</f>
        <v>5</v>
      </c>
      <c r="F319" s="307">
        <f t="shared" si="110"/>
        <v>540</v>
      </c>
      <c r="G319" s="308">
        <v>3</v>
      </c>
      <c r="H319" s="307">
        <f t="shared" si="111"/>
        <v>350</v>
      </c>
      <c r="I319" s="308">
        <v>1</v>
      </c>
      <c r="J319" s="307">
        <f t="shared" si="112"/>
        <v>25</v>
      </c>
      <c r="K319" s="308">
        <v>1</v>
      </c>
      <c r="L319" s="307">
        <f t="shared" si="113"/>
        <v>25</v>
      </c>
      <c r="M319" s="309">
        <v>2</v>
      </c>
      <c r="N319" s="307">
        <f t="shared" si="114"/>
        <v>75</v>
      </c>
      <c r="O319" s="309">
        <v>1</v>
      </c>
      <c r="P319" s="307">
        <f t="shared" si="115"/>
        <v>25</v>
      </c>
      <c r="Q319" s="309">
        <v>1</v>
      </c>
      <c r="R319" s="307">
        <f t="shared" si="116"/>
        <v>10</v>
      </c>
      <c r="S319" s="308">
        <v>1</v>
      </c>
      <c r="T319" s="307">
        <f t="shared" si="117"/>
        <v>20</v>
      </c>
      <c r="U319" s="308">
        <v>1</v>
      </c>
      <c r="V319" s="307">
        <f t="shared" si="118"/>
        <v>5</v>
      </c>
      <c r="W319" s="308">
        <v>1</v>
      </c>
      <c r="X319" s="307">
        <f t="shared" si="119"/>
        <v>5</v>
      </c>
    </row>
    <row r="320" spans="1:24" x14ac:dyDescent="0.15">
      <c r="A320" s="292">
        <v>318</v>
      </c>
      <c r="B320" s="304">
        <v>9</v>
      </c>
      <c r="C320" s="297" t="s">
        <v>3</v>
      </c>
      <c r="D320" s="315">
        <v>5</v>
      </c>
      <c r="E320" s="306">
        <f>IF(ISERROR(VLOOKUP(F320,[1]JC17!$A$8:$C$34,3)),"-",VLOOKUP(F320,[1]JC17!$A$8:$C$34,3))</f>
        <v>5</v>
      </c>
      <c r="F320" s="307">
        <f t="shared" si="110"/>
        <v>540</v>
      </c>
      <c r="G320" s="308">
        <v>3</v>
      </c>
      <c r="H320" s="307">
        <f t="shared" si="111"/>
        <v>350</v>
      </c>
      <c r="I320" s="308">
        <v>1</v>
      </c>
      <c r="J320" s="307">
        <f t="shared" si="112"/>
        <v>25</v>
      </c>
      <c r="K320" s="308">
        <v>1</v>
      </c>
      <c r="L320" s="307">
        <f t="shared" si="113"/>
        <v>25</v>
      </c>
      <c r="M320" s="309">
        <v>2</v>
      </c>
      <c r="N320" s="307">
        <f t="shared" si="114"/>
        <v>75</v>
      </c>
      <c r="O320" s="309">
        <v>1</v>
      </c>
      <c r="P320" s="307">
        <f t="shared" si="115"/>
        <v>25</v>
      </c>
      <c r="Q320" s="309">
        <v>1</v>
      </c>
      <c r="R320" s="307">
        <f t="shared" si="116"/>
        <v>10</v>
      </c>
      <c r="S320" s="308">
        <v>1</v>
      </c>
      <c r="T320" s="307">
        <f t="shared" si="117"/>
        <v>20</v>
      </c>
      <c r="U320" s="308">
        <v>1</v>
      </c>
      <c r="V320" s="307">
        <f t="shared" si="118"/>
        <v>5</v>
      </c>
      <c r="W320" s="308">
        <v>1</v>
      </c>
      <c r="X320" s="307">
        <f t="shared" si="119"/>
        <v>5</v>
      </c>
    </row>
    <row r="321" spans="1:24" x14ac:dyDescent="0.15">
      <c r="A321" s="292">
        <v>319</v>
      </c>
      <c r="B321" s="304">
        <v>10</v>
      </c>
      <c r="C321" s="297" t="s">
        <v>4</v>
      </c>
      <c r="D321" s="315">
        <v>3</v>
      </c>
      <c r="E321" s="306">
        <f>IF(ISERROR(VLOOKUP(F321,[1]JC17!$A$8:$C$34,3)),"-",VLOOKUP(F321,[1]JC17!$A$8:$C$34,3))</f>
        <v>3</v>
      </c>
      <c r="F321" s="307">
        <f t="shared" si="110"/>
        <v>340</v>
      </c>
      <c r="G321" s="308">
        <v>2</v>
      </c>
      <c r="H321" s="307">
        <f t="shared" si="111"/>
        <v>200</v>
      </c>
      <c r="I321" s="308">
        <v>1</v>
      </c>
      <c r="J321" s="307">
        <f t="shared" si="112"/>
        <v>25</v>
      </c>
      <c r="K321" s="308">
        <v>1</v>
      </c>
      <c r="L321" s="307">
        <f t="shared" si="113"/>
        <v>25</v>
      </c>
      <c r="M321" s="309">
        <v>1</v>
      </c>
      <c r="N321" s="307">
        <f t="shared" si="114"/>
        <v>25</v>
      </c>
      <c r="O321" s="309">
        <v>1</v>
      </c>
      <c r="P321" s="307">
        <f t="shared" si="115"/>
        <v>25</v>
      </c>
      <c r="Q321" s="309">
        <v>1</v>
      </c>
      <c r="R321" s="307">
        <f t="shared" si="116"/>
        <v>10</v>
      </c>
      <c r="S321" s="308">
        <v>1</v>
      </c>
      <c r="T321" s="307">
        <f t="shared" si="117"/>
        <v>20</v>
      </c>
      <c r="U321" s="308">
        <v>1</v>
      </c>
      <c r="V321" s="307">
        <f t="shared" si="118"/>
        <v>5</v>
      </c>
      <c r="W321" s="308">
        <v>1</v>
      </c>
      <c r="X321" s="307">
        <f t="shared" si="119"/>
        <v>5</v>
      </c>
    </row>
    <row r="322" spans="1:24" x14ac:dyDescent="0.15">
      <c r="A322" s="292">
        <v>320</v>
      </c>
      <c r="B322" s="304">
        <v>11</v>
      </c>
      <c r="C322" s="297" t="s">
        <v>22</v>
      </c>
      <c r="D322" s="315">
        <v>5</v>
      </c>
      <c r="E322" s="306">
        <f>IF(ISERROR(VLOOKUP(F322,[1]JC17!$A$8:$C$34,3)),"-",VLOOKUP(F322,[1]JC17!$A$8:$C$34,3))</f>
        <v>5</v>
      </c>
      <c r="F322" s="307">
        <f t="shared" si="110"/>
        <v>540</v>
      </c>
      <c r="G322" s="308">
        <v>3</v>
      </c>
      <c r="H322" s="307">
        <f t="shared" si="111"/>
        <v>350</v>
      </c>
      <c r="I322" s="308">
        <v>1</v>
      </c>
      <c r="J322" s="307">
        <f t="shared" si="112"/>
        <v>25</v>
      </c>
      <c r="K322" s="308">
        <v>1</v>
      </c>
      <c r="L322" s="307">
        <f t="shared" si="113"/>
        <v>25</v>
      </c>
      <c r="M322" s="309">
        <v>2</v>
      </c>
      <c r="N322" s="307">
        <f t="shared" si="114"/>
        <v>75</v>
      </c>
      <c r="O322" s="309">
        <v>1</v>
      </c>
      <c r="P322" s="307">
        <f t="shared" si="115"/>
        <v>25</v>
      </c>
      <c r="Q322" s="309">
        <v>1</v>
      </c>
      <c r="R322" s="307">
        <f t="shared" si="116"/>
        <v>10</v>
      </c>
      <c r="S322" s="308">
        <v>1</v>
      </c>
      <c r="T322" s="307">
        <f t="shared" si="117"/>
        <v>20</v>
      </c>
      <c r="U322" s="308">
        <v>1</v>
      </c>
      <c r="V322" s="307">
        <f t="shared" si="118"/>
        <v>5</v>
      </c>
      <c r="W322" s="308">
        <v>1</v>
      </c>
      <c r="X322" s="307">
        <f t="shared" si="119"/>
        <v>5</v>
      </c>
    </row>
    <row r="323" spans="1:24" x14ac:dyDescent="0.15">
      <c r="A323" s="292">
        <v>321</v>
      </c>
      <c r="B323" s="300"/>
      <c r="C323" s="301" t="s">
        <v>149</v>
      </c>
      <c r="D323" s="355"/>
      <c r="E323" s="297"/>
      <c r="F323" s="297"/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  <c r="X323" s="297"/>
    </row>
    <row r="324" spans="1:24" x14ac:dyDescent="0.15">
      <c r="A324" s="292">
        <v>322</v>
      </c>
      <c r="B324" s="304">
        <v>1</v>
      </c>
      <c r="C324" s="305" t="s">
        <v>832</v>
      </c>
      <c r="D324" s="320">
        <v>6</v>
      </c>
      <c r="E324" s="306">
        <f>IF(ISERROR(VLOOKUP(F324,[1]JC17!$A$8:$C$34,3)),"-",VLOOKUP(F324,[1]JC17!$A$8:$C$34,3))</f>
        <v>6</v>
      </c>
      <c r="F324" s="307">
        <f>H324+J324+L324+N324+P324+R324+T324+V324+X324</f>
        <v>740</v>
      </c>
      <c r="G324" s="308">
        <v>3</v>
      </c>
      <c r="H324" s="307">
        <f>IF(AND(G324=1),50,IF(AND(G324=2),200,IF(AND(G324=3),350,IF(AND(G324=4),550,IF(AND(G324=5),750,IF(AND(G324=6),950,IF(AND(G324=7),1250,IF(AND(G324=8),1550,IF(AND(G324=9),1850,0)))))))))</f>
        <v>350</v>
      </c>
      <c r="I324" s="308">
        <v>2</v>
      </c>
      <c r="J324" s="307">
        <f>IF(AND(I324=1),25,IF(AND(I324=2),125,IF(AND(I324=3),275,IF(AND(I324=4),450,IF(AND(I324=5),650,0)))))</f>
        <v>125</v>
      </c>
      <c r="K324" s="308">
        <v>2</v>
      </c>
      <c r="L324" s="307">
        <f>IF(AND(K324=1),25,IF(AND(K324=2),125,IF(AND(K324=3),275,IF(AND(K324=4),450,IF(AND(K324=5),650,0)))))</f>
        <v>125</v>
      </c>
      <c r="M324" s="309">
        <v>2</v>
      </c>
      <c r="N324" s="307">
        <f>IF(AND(M324=1),25,IF(AND(M324=2),75,IF(AND(M324=3),150,IF(AND(M324=4),225,IF(AND(M324=5),325,IF(AND(M324=6),450,0))))))</f>
        <v>75</v>
      </c>
      <c r="O324" s="309">
        <v>1</v>
      </c>
      <c r="P324" s="307">
        <f>IF(AND(O324=1),25,IF(AND(O324=2),75,IF(AND(O324=3),150,IF(AND(O324=4),225,IF(AND(O324=5),325,IF(AND(O324=6),450,0))))))</f>
        <v>25</v>
      </c>
      <c r="Q324" s="309">
        <v>1</v>
      </c>
      <c r="R324" s="307">
        <f>IF(AND(Q324=1),10,IF(AND(Q324=2),25,IF(AND(Q324=3),60,IF(AND(Q324=4),110,0))))</f>
        <v>10</v>
      </c>
      <c r="S324" s="308">
        <v>1</v>
      </c>
      <c r="T324" s="307">
        <f>IF(AND(S324=1),20,IF(AND(S324=2),50,IF(AND(S324=3),120,IF(AND(S324=4),220,0))))</f>
        <v>20</v>
      </c>
      <c r="U324" s="308">
        <v>1</v>
      </c>
      <c r="V324" s="307">
        <f>IF(AND(U324=1),5,IF(AND(U324=2),20,IF(AND(U324=3),50,0)))</f>
        <v>5</v>
      </c>
      <c r="W324" s="308">
        <v>1</v>
      </c>
      <c r="X324" s="307">
        <f>IF(AND(W324=1),5,IF(AND(W324=2),20,IF(AND(W324=3),50,0)))</f>
        <v>5</v>
      </c>
    </row>
    <row r="325" spans="1:24" x14ac:dyDescent="0.15">
      <c r="A325" s="292">
        <v>323</v>
      </c>
      <c r="B325" s="304">
        <v>2</v>
      </c>
      <c r="C325" s="305" t="s">
        <v>20</v>
      </c>
      <c r="D325" s="320">
        <v>5</v>
      </c>
      <c r="E325" s="306">
        <f>IF(ISERROR(VLOOKUP(F325,[1]JC17!$A$8:$C$34,3)),"-",VLOOKUP(F325,[1]JC17!$A$8:$C$34,3))</f>
        <v>5</v>
      </c>
      <c r="F325" s="307">
        <f>H325+J325+L325+N325+P325+R325+T325+V325+X325</f>
        <v>540</v>
      </c>
      <c r="G325" s="308">
        <v>3</v>
      </c>
      <c r="H325" s="307">
        <f>IF(AND(G325=1),50,IF(AND(G325=2),200,IF(AND(G325=3),350,IF(AND(G325=4),550,IF(AND(G325=5),750,IF(AND(G325=6),950,IF(AND(G325=7),1250,IF(AND(G325=8),1550,IF(AND(G325=9),1850,0)))))))))</f>
        <v>350</v>
      </c>
      <c r="I325" s="308">
        <v>1</v>
      </c>
      <c r="J325" s="307">
        <f>IF(AND(I325=1),25,IF(AND(I325=2),125,IF(AND(I325=3),275,IF(AND(I325=4),450,IF(AND(I325=5),650,0)))))</f>
        <v>25</v>
      </c>
      <c r="K325" s="308">
        <v>1</v>
      </c>
      <c r="L325" s="307">
        <f>IF(AND(K325=1),25,IF(AND(K325=2),125,IF(AND(K325=3),275,IF(AND(K325=4),450,IF(AND(K325=5),650,0)))))</f>
        <v>25</v>
      </c>
      <c r="M325" s="309">
        <v>2</v>
      </c>
      <c r="N325" s="307">
        <f>IF(AND(M325=1),25,IF(AND(M325=2),75,IF(AND(M325=3),150,IF(AND(M325=4),225,IF(AND(M325=5),325,IF(AND(M325=6),450,0))))))</f>
        <v>75</v>
      </c>
      <c r="O325" s="309">
        <v>1</v>
      </c>
      <c r="P325" s="307">
        <f>IF(AND(O325=1),25,IF(AND(O325=2),75,IF(AND(O325=3),150,IF(AND(O325=4),225,IF(AND(O325=5),325,IF(AND(O325=6),450,0))))))</f>
        <v>25</v>
      </c>
      <c r="Q325" s="309">
        <v>1</v>
      </c>
      <c r="R325" s="307">
        <f>IF(AND(Q325=1),10,IF(AND(Q325=2),25,IF(AND(Q325=3),60,IF(AND(Q325=4),110,0))))</f>
        <v>10</v>
      </c>
      <c r="S325" s="308">
        <v>1</v>
      </c>
      <c r="T325" s="307">
        <f>IF(AND(S325=1),20,IF(AND(S325=2),50,IF(AND(S325=3),120,IF(AND(S325=4),220,0))))</f>
        <v>20</v>
      </c>
      <c r="U325" s="308">
        <v>1</v>
      </c>
      <c r="V325" s="307">
        <f>IF(AND(U325=1),5,IF(AND(U325=2),20,IF(AND(U325=3),50,0)))</f>
        <v>5</v>
      </c>
      <c r="W325" s="308">
        <v>1</v>
      </c>
      <c r="X325" s="307">
        <f>IF(AND(W325=1),5,IF(AND(W325=2),20,IF(AND(W325=3),50,0)))</f>
        <v>5</v>
      </c>
    </row>
    <row r="326" spans="1:24" x14ac:dyDescent="0.15">
      <c r="A326" s="292">
        <v>324</v>
      </c>
      <c r="B326" s="304">
        <v>3</v>
      </c>
      <c r="C326" s="305" t="s">
        <v>19</v>
      </c>
      <c r="D326" s="320">
        <v>5</v>
      </c>
      <c r="E326" s="306">
        <f>IF(ISERROR(VLOOKUP(F326,[1]JC17!$A$8:$C$34,3)),"-",VLOOKUP(F326,[1]JC17!$A$8:$C$34,3))</f>
        <v>5</v>
      </c>
      <c r="F326" s="307">
        <f>H326+J326+L326+N326+P326+R326+T326+V326+X326</f>
        <v>540</v>
      </c>
      <c r="G326" s="308">
        <v>3</v>
      </c>
      <c r="H326" s="307">
        <f>IF(AND(G326=1),50,IF(AND(G326=2),200,IF(AND(G326=3),350,IF(AND(G326=4),550,IF(AND(G326=5),750,IF(AND(G326=6),950,IF(AND(G326=7),1250,IF(AND(G326=8),1550,IF(AND(G326=9),1850,0)))))))))</f>
        <v>350</v>
      </c>
      <c r="I326" s="308">
        <v>1</v>
      </c>
      <c r="J326" s="307">
        <f>IF(AND(I326=1),25,IF(AND(I326=2),125,IF(AND(I326=3),275,IF(AND(I326=4),450,IF(AND(I326=5),650,0)))))</f>
        <v>25</v>
      </c>
      <c r="K326" s="308">
        <v>1</v>
      </c>
      <c r="L326" s="307">
        <f>IF(AND(K326=1),25,IF(AND(K326=2),125,IF(AND(K326=3),275,IF(AND(K326=4),450,IF(AND(K326=5),650,0)))))</f>
        <v>25</v>
      </c>
      <c r="M326" s="309">
        <v>2</v>
      </c>
      <c r="N326" s="307">
        <f>IF(AND(M326=1),25,IF(AND(M326=2),75,IF(AND(M326=3),150,IF(AND(M326=4),225,IF(AND(M326=5),325,IF(AND(M326=6),450,0))))))</f>
        <v>75</v>
      </c>
      <c r="O326" s="309">
        <v>1</v>
      </c>
      <c r="P326" s="307">
        <f>IF(AND(O326=1),25,IF(AND(O326=2),75,IF(AND(O326=3),150,IF(AND(O326=4),225,IF(AND(O326=5),325,IF(AND(O326=6),450,0))))))</f>
        <v>25</v>
      </c>
      <c r="Q326" s="309">
        <v>1</v>
      </c>
      <c r="R326" s="307">
        <f>IF(AND(Q326=1),10,IF(AND(Q326=2),25,IF(AND(Q326=3),60,IF(AND(Q326=4),110,0))))</f>
        <v>10</v>
      </c>
      <c r="S326" s="308">
        <v>1</v>
      </c>
      <c r="T326" s="307">
        <f>IF(AND(S326=1),20,IF(AND(S326=2),50,IF(AND(S326=3),120,IF(AND(S326=4),220,0))))</f>
        <v>20</v>
      </c>
      <c r="U326" s="308">
        <v>1</v>
      </c>
      <c r="V326" s="307">
        <f>IF(AND(U326=1),5,IF(AND(U326=2),20,IF(AND(U326=3),50,0)))</f>
        <v>5</v>
      </c>
      <c r="W326" s="308">
        <v>1</v>
      </c>
      <c r="X326" s="307">
        <f>IF(AND(W326=1),5,IF(AND(W326=2),20,IF(AND(W326=3),50,0)))</f>
        <v>5</v>
      </c>
    </row>
    <row r="327" spans="1:24" x14ac:dyDescent="0.15">
      <c r="A327" s="292">
        <v>325</v>
      </c>
      <c r="B327" s="304">
        <v>4</v>
      </c>
      <c r="C327" s="305" t="s">
        <v>9</v>
      </c>
      <c r="D327" s="320">
        <v>3</v>
      </c>
      <c r="E327" s="306">
        <f>IF(ISERROR(VLOOKUP(F327,[1]JC17!$A$8:$C$34,3)),"-",VLOOKUP(F327,[1]JC17!$A$8:$C$34,3))</f>
        <v>3</v>
      </c>
      <c r="F327" s="307">
        <f>H327+J327+L327+N327+P327+R327+T327+V327+X327</f>
        <v>340</v>
      </c>
      <c r="G327" s="308">
        <v>2</v>
      </c>
      <c r="H327" s="307">
        <f>IF(AND(G327=1),50,IF(AND(G327=2),200,IF(AND(G327=3),350,IF(AND(G327=4),550,IF(AND(G327=5),750,IF(AND(G327=6),950,IF(AND(G327=7),1250,IF(AND(G327=8),1550,IF(AND(G327=9),1850,0)))))))))</f>
        <v>200</v>
      </c>
      <c r="I327" s="308">
        <v>1</v>
      </c>
      <c r="J327" s="307">
        <f>IF(AND(I327=1),25,IF(AND(I327=2),125,IF(AND(I327=3),275,IF(AND(I327=4),450,IF(AND(I327=5),650,0)))))</f>
        <v>25</v>
      </c>
      <c r="K327" s="308">
        <v>1</v>
      </c>
      <c r="L327" s="307">
        <f>IF(AND(K327=1),25,IF(AND(K327=2),125,IF(AND(K327=3),275,IF(AND(K327=4),450,IF(AND(K327=5),650,0)))))</f>
        <v>25</v>
      </c>
      <c r="M327" s="309">
        <v>1</v>
      </c>
      <c r="N327" s="307">
        <f>IF(AND(M327=1),25,IF(AND(M327=2),75,IF(AND(M327=3),150,IF(AND(M327=4),225,IF(AND(M327=5),325,IF(AND(M327=6),450,0))))))</f>
        <v>25</v>
      </c>
      <c r="O327" s="309">
        <v>1</v>
      </c>
      <c r="P327" s="307">
        <f>IF(AND(O327=1),25,IF(AND(O327=2),75,IF(AND(O327=3),150,IF(AND(O327=4),225,IF(AND(O327=5),325,IF(AND(O327=6),450,0))))))</f>
        <v>25</v>
      </c>
      <c r="Q327" s="309">
        <v>1</v>
      </c>
      <c r="R327" s="307">
        <f>IF(AND(Q327=1),10,IF(AND(Q327=2),25,IF(AND(Q327=3),60,IF(AND(Q327=4),110,0))))</f>
        <v>10</v>
      </c>
      <c r="S327" s="308">
        <v>1</v>
      </c>
      <c r="T327" s="307">
        <f>IF(AND(S327=1),20,IF(AND(S327=2),50,IF(AND(S327=3),120,IF(AND(S327=4),220,0))))</f>
        <v>20</v>
      </c>
      <c r="U327" s="308">
        <v>1</v>
      </c>
      <c r="V327" s="307">
        <f>IF(AND(U327=1),5,IF(AND(U327=2),20,IF(AND(U327=3),50,0)))</f>
        <v>5</v>
      </c>
      <c r="W327" s="308">
        <v>1</v>
      </c>
      <c r="X327" s="307">
        <f>IF(AND(W327=1),5,IF(AND(W327=2),20,IF(AND(W327=3),50,0)))</f>
        <v>5</v>
      </c>
    </row>
    <row r="328" spans="1:24" x14ac:dyDescent="0.15">
      <c r="A328" s="292">
        <v>326</v>
      </c>
      <c r="B328" s="300"/>
      <c r="C328" s="301" t="s">
        <v>150</v>
      </c>
      <c r="D328" s="355"/>
      <c r="E328" s="297"/>
      <c r="F328" s="297"/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  <c r="X328" s="297"/>
    </row>
    <row r="329" spans="1:24" x14ac:dyDescent="0.15">
      <c r="A329" s="292">
        <v>327</v>
      </c>
      <c r="B329" s="304">
        <v>1</v>
      </c>
      <c r="C329" s="305" t="s">
        <v>18</v>
      </c>
      <c r="D329" s="320">
        <v>5</v>
      </c>
      <c r="E329" s="306">
        <f>IF(ISERROR(VLOOKUP(F329,[1]JC17!$A$8:$C$34,3)),"-",VLOOKUP(F329,[1]JC17!$A$8:$C$34,3))</f>
        <v>5</v>
      </c>
      <c r="F329" s="307">
        <f>H329+J329+L329+N329+P329+R329+T329+V329+X329</f>
        <v>540</v>
      </c>
      <c r="G329" s="308">
        <v>3</v>
      </c>
      <c r="H329" s="307">
        <f>IF(AND(G329=1),50,IF(AND(G329=2),200,IF(AND(G329=3),350,IF(AND(G329=4),550,IF(AND(G329=5),750,IF(AND(G329=6),950,IF(AND(G329=7),1250,IF(AND(G329=8),1550,IF(AND(G329=9),1850,0)))))))))</f>
        <v>350</v>
      </c>
      <c r="I329" s="308">
        <v>1</v>
      </c>
      <c r="J329" s="307">
        <f>IF(AND(I329=1),25,IF(AND(I329=2),125,IF(AND(I329=3),275,IF(AND(I329=4),450,IF(AND(I329=5),650,0)))))</f>
        <v>25</v>
      </c>
      <c r="K329" s="308">
        <v>1</v>
      </c>
      <c r="L329" s="307">
        <f>IF(AND(K329=1),25,IF(AND(K329=2),125,IF(AND(K329=3),275,IF(AND(K329=4),450,IF(AND(K329=5),650,0)))))</f>
        <v>25</v>
      </c>
      <c r="M329" s="309">
        <v>2</v>
      </c>
      <c r="N329" s="307">
        <f>IF(AND(M329=1),25,IF(AND(M329=2),75,IF(AND(M329=3),150,IF(AND(M329=4),225,IF(AND(M329=5),325,IF(AND(M329=6),450,0))))))</f>
        <v>75</v>
      </c>
      <c r="O329" s="309">
        <v>1</v>
      </c>
      <c r="P329" s="307">
        <f>IF(AND(O329=1),25,IF(AND(O329=2),75,IF(AND(O329=3),150,IF(AND(O329=4),225,IF(AND(O329=5),325,IF(AND(O329=6),450,0))))))</f>
        <v>25</v>
      </c>
      <c r="Q329" s="309">
        <v>1</v>
      </c>
      <c r="R329" s="307">
        <f>IF(AND(Q329=1),10,IF(AND(Q329=2),25,IF(AND(Q329=3),60,IF(AND(Q329=4),110,0))))</f>
        <v>10</v>
      </c>
      <c r="S329" s="308">
        <v>1</v>
      </c>
      <c r="T329" s="307">
        <f>IF(AND(S329=1),20,IF(AND(S329=2),50,IF(AND(S329=3),120,IF(AND(S329=4),220,0))))</f>
        <v>20</v>
      </c>
      <c r="U329" s="308">
        <v>1</v>
      </c>
      <c r="V329" s="307">
        <f>IF(AND(U329=1),5,IF(AND(U329=2),20,IF(AND(U329=3),50,0)))</f>
        <v>5</v>
      </c>
      <c r="W329" s="308">
        <v>1</v>
      </c>
      <c r="X329" s="307">
        <f>IF(AND(W329=1),5,IF(AND(W329=2),20,IF(AND(W329=3),50,0)))</f>
        <v>5</v>
      </c>
    </row>
    <row r="330" spans="1:24" x14ac:dyDescent="0.15">
      <c r="A330" s="292">
        <v>328</v>
      </c>
      <c r="B330" s="295"/>
      <c r="C330" s="296" t="s">
        <v>111</v>
      </c>
      <c r="D330" s="355"/>
      <c r="E330" s="297"/>
      <c r="F330" s="297"/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  <c r="X330" s="297"/>
    </row>
    <row r="331" spans="1:24" x14ac:dyDescent="0.15">
      <c r="A331" s="292">
        <v>329</v>
      </c>
      <c r="B331" s="298"/>
      <c r="C331" s="299" t="s">
        <v>827</v>
      </c>
      <c r="D331" s="355"/>
      <c r="E331" s="297"/>
      <c r="F331" s="297"/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  <c r="X331" s="297"/>
    </row>
    <row r="332" spans="1:24" x14ac:dyDescent="0.15">
      <c r="A332" s="292">
        <v>330</v>
      </c>
      <c r="B332" s="300"/>
      <c r="C332" s="301" t="s">
        <v>147</v>
      </c>
      <c r="D332" s="355"/>
      <c r="E332" s="297"/>
      <c r="F332" s="297"/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  <c r="X332" s="297"/>
    </row>
    <row r="333" spans="1:24" x14ac:dyDescent="0.15">
      <c r="A333" s="292">
        <v>331</v>
      </c>
      <c r="B333" s="304">
        <v>1</v>
      </c>
      <c r="C333" s="305" t="s">
        <v>2</v>
      </c>
      <c r="D333" s="320">
        <v>6</v>
      </c>
      <c r="E333" s="306">
        <f>IF(ISERROR(VLOOKUP(F333,[1]JC17!$A$8:$C$34,3)),"-",VLOOKUP(F333,[1]JC17!$A$8:$C$34,3))</f>
        <v>6</v>
      </c>
      <c r="F333" s="307">
        <f>H333+J333+L333+N333+P333+R333+T333+V333+X333</f>
        <v>740</v>
      </c>
      <c r="G333" s="308">
        <v>3</v>
      </c>
      <c r="H333" s="307">
        <f>IF(AND(G333=1),50,IF(AND(G333=2),200,IF(AND(G333=3),350,IF(AND(G333=4),550,IF(AND(G333=5),750,IF(AND(G333=6),950,IF(AND(G333=7),1250,IF(AND(G333=8),1550,IF(AND(G333=9),1850,0)))))))))</f>
        <v>350</v>
      </c>
      <c r="I333" s="308">
        <v>2</v>
      </c>
      <c r="J333" s="307">
        <f>IF(AND(I333=1),25,IF(AND(I333=2),125,IF(AND(I333=3),275,IF(AND(I333=4),450,IF(AND(I333=5),650,0)))))</f>
        <v>125</v>
      </c>
      <c r="K333" s="308">
        <v>2</v>
      </c>
      <c r="L333" s="307">
        <f>IF(AND(K333=1),25,IF(AND(K333=2),125,IF(AND(K333=3),275,IF(AND(K333=4),450,IF(AND(K333=5),650,0)))))</f>
        <v>125</v>
      </c>
      <c r="M333" s="309">
        <v>2</v>
      </c>
      <c r="N333" s="307">
        <f>IF(AND(M333=1),25,IF(AND(M333=2),75,IF(AND(M333=3),150,IF(AND(M333=4),225,IF(AND(M333=5),325,IF(AND(M333=6),450,0))))))</f>
        <v>75</v>
      </c>
      <c r="O333" s="309">
        <v>1</v>
      </c>
      <c r="P333" s="307">
        <f>IF(AND(O333=1),25,IF(AND(O333=2),75,IF(AND(O333=3),150,IF(AND(O333=4),225,IF(AND(O333=5),325,IF(AND(O333=6),450,0))))))</f>
        <v>25</v>
      </c>
      <c r="Q333" s="309">
        <v>1</v>
      </c>
      <c r="R333" s="307">
        <f>IF(AND(Q333=1),10,IF(AND(Q333=2),25,IF(AND(Q333=3),60,IF(AND(Q333=4),110,0))))</f>
        <v>10</v>
      </c>
      <c r="S333" s="308">
        <v>1</v>
      </c>
      <c r="T333" s="307">
        <f>IF(AND(S333=1),20,IF(AND(S333=2),50,IF(AND(S333=3),120,IF(AND(S333=4),220,0))))</f>
        <v>20</v>
      </c>
      <c r="U333" s="308">
        <v>1</v>
      </c>
      <c r="V333" s="307">
        <f>IF(AND(U333=1),5,IF(AND(U333=2),20,IF(AND(U333=3),50,0)))</f>
        <v>5</v>
      </c>
      <c r="W333" s="308">
        <v>1</v>
      </c>
      <c r="X333" s="307">
        <f>IF(AND(W333=1),5,IF(AND(W333=2),20,IF(AND(W333=3),50,0)))</f>
        <v>5</v>
      </c>
    </row>
    <row r="334" spans="1:24" x14ac:dyDescent="0.15">
      <c r="A334" s="292">
        <v>332</v>
      </c>
      <c r="B334" s="304">
        <v>2</v>
      </c>
      <c r="C334" s="305" t="s">
        <v>839</v>
      </c>
      <c r="D334" s="320">
        <v>5</v>
      </c>
      <c r="E334" s="306">
        <f>IF(ISERROR(VLOOKUP(F334,[1]JC17!$A$8:$C$34,3)),"-",VLOOKUP(F334,[1]JC17!$A$8:$C$34,3))</f>
        <v>5</v>
      </c>
      <c r="F334" s="307">
        <f>H334+J334+L334+N334+P334+R334+T334+V334+X334</f>
        <v>540</v>
      </c>
      <c r="G334" s="308">
        <v>3</v>
      </c>
      <c r="H334" s="307">
        <f>IF(AND(G334=1),50,IF(AND(G334=2),200,IF(AND(G334=3),350,IF(AND(G334=4),550,IF(AND(G334=5),750,IF(AND(G334=6),950,IF(AND(G334=7),1250,IF(AND(G334=8),1550,IF(AND(G334=9),1850,0)))))))))</f>
        <v>350</v>
      </c>
      <c r="I334" s="308">
        <v>1</v>
      </c>
      <c r="J334" s="307">
        <f>IF(AND(I334=1),25,IF(AND(I334=2),125,IF(AND(I334=3),275,IF(AND(I334=4),450,IF(AND(I334=5),650,0)))))</f>
        <v>25</v>
      </c>
      <c r="K334" s="308">
        <v>1</v>
      </c>
      <c r="L334" s="307">
        <f>IF(AND(K334=1),25,IF(AND(K334=2),125,IF(AND(K334=3),275,IF(AND(K334=4),450,IF(AND(K334=5),650,0)))))</f>
        <v>25</v>
      </c>
      <c r="M334" s="309">
        <v>2</v>
      </c>
      <c r="N334" s="307">
        <f>IF(AND(M334=1),25,IF(AND(M334=2),75,IF(AND(M334=3),150,IF(AND(M334=4),225,IF(AND(M334=5),325,IF(AND(M334=6),450,0))))))</f>
        <v>75</v>
      </c>
      <c r="O334" s="309">
        <v>1</v>
      </c>
      <c r="P334" s="307">
        <f>IF(AND(O334=1),25,IF(AND(O334=2),75,IF(AND(O334=3),150,IF(AND(O334=4),225,IF(AND(O334=5),325,IF(AND(O334=6),450,0))))))</f>
        <v>25</v>
      </c>
      <c r="Q334" s="309">
        <v>1</v>
      </c>
      <c r="R334" s="307">
        <f>IF(AND(Q334=1),10,IF(AND(Q334=2),25,IF(AND(Q334=3),60,IF(AND(Q334=4),110,0))))</f>
        <v>10</v>
      </c>
      <c r="S334" s="308">
        <v>1</v>
      </c>
      <c r="T334" s="307">
        <f>IF(AND(S334=1),20,IF(AND(S334=2),50,IF(AND(S334=3),120,IF(AND(S334=4),220,0))))</f>
        <v>20</v>
      </c>
      <c r="U334" s="308">
        <v>1</v>
      </c>
      <c r="V334" s="307">
        <f>IF(AND(U334=1),5,IF(AND(U334=2),20,IF(AND(U334=3),50,0)))</f>
        <v>5</v>
      </c>
      <c r="W334" s="308">
        <v>1</v>
      </c>
      <c r="X334" s="307">
        <f>IF(AND(W334=1),5,IF(AND(W334=2),20,IF(AND(W334=3),50,0)))</f>
        <v>5</v>
      </c>
    </row>
    <row r="335" spans="1:24" x14ac:dyDescent="0.15">
      <c r="A335" s="292">
        <v>333</v>
      </c>
      <c r="B335" s="304">
        <v>3</v>
      </c>
      <c r="C335" s="305" t="s">
        <v>176</v>
      </c>
      <c r="D335" s="320">
        <v>7</v>
      </c>
      <c r="E335" s="306">
        <f>IF(ISERROR(VLOOKUP(F335,[1]JC17!$A$8:$C$34,3)),"-",VLOOKUP(F335,[1]JC17!$A$8:$C$34,3))</f>
        <v>7</v>
      </c>
      <c r="F335" s="307">
        <f>H335+J335+L335+N335+P335+R335+T335+V335+X335</f>
        <v>880</v>
      </c>
      <c r="G335" s="308">
        <v>3</v>
      </c>
      <c r="H335" s="307">
        <f>IF(AND(G335=1),50,IF(AND(G335=2),200,IF(AND(G335=3),350,IF(AND(G335=4),550,IF(AND(G335=5),750,IF(AND(G335=6),950,IF(AND(G335=7),1250,IF(AND(G335=8),1550,IF(AND(G335=9),1850,0)))))))))</f>
        <v>350</v>
      </c>
      <c r="I335" s="308">
        <v>2</v>
      </c>
      <c r="J335" s="307">
        <f>IF(AND(I335=1),25,IF(AND(I335=2),125,IF(AND(I335=3),275,IF(AND(I335=4),450,IF(AND(I335=5),650,0)))))</f>
        <v>125</v>
      </c>
      <c r="K335" s="308">
        <v>2</v>
      </c>
      <c r="L335" s="307">
        <f>IF(AND(K335=1),25,IF(AND(K335=2),125,IF(AND(K335=3),275,IF(AND(K335=4),450,IF(AND(K335=5),650,0)))))</f>
        <v>125</v>
      </c>
      <c r="M335" s="309">
        <v>3</v>
      </c>
      <c r="N335" s="307">
        <f>IF(AND(M335=1),25,IF(AND(M335=2),75,IF(AND(M335=3),150,IF(AND(M335=4),225,IF(AND(M335=5),325,IF(AND(M335=6),450,0))))))</f>
        <v>150</v>
      </c>
      <c r="O335" s="309">
        <v>2</v>
      </c>
      <c r="P335" s="307">
        <f>IF(AND(O335=1),25,IF(AND(O335=2),75,IF(AND(O335=3),150,IF(AND(O335=4),225,IF(AND(O335=5),325,IF(AND(O335=6),450,0))))))</f>
        <v>75</v>
      </c>
      <c r="Q335" s="309">
        <v>2</v>
      </c>
      <c r="R335" s="307">
        <f>IF(AND(Q335=1),10,IF(AND(Q335=2),25,IF(AND(Q335=3),60,IF(AND(Q335=4),110,0))))</f>
        <v>25</v>
      </c>
      <c r="S335" s="308">
        <v>1</v>
      </c>
      <c r="T335" s="307">
        <f>IF(AND(S335=1),20,IF(AND(S335=2),50,IF(AND(S335=3),120,IF(AND(S335=4),220,0))))</f>
        <v>20</v>
      </c>
      <c r="U335" s="308">
        <v>1</v>
      </c>
      <c r="V335" s="307">
        <f>IF(AND(U335=1),5,IF(AND(U335=2),20,IF(AND(U335=3),50,0)))</f>
        <v>5</v>
      </c>
      <c r="W335" s="308">
        <v>1</v>
      </c>
      <c r="X335" s="307">
        <f>IF(AND(W335=1),5,IF(AND(W335=2),20,IF(AND(W335=3),50,0)))</f>
        <v>5</v>
      </c>
    </row>
    <row r="336" spans="1:24" x14ac:dyDescent="0.15">
      <c r="A336" s="292">
        <v>334</v>
      </c>
      <c r="B336" s="300"/>
      <c r="C336" s="301" t="s">
        <v>148</v>
      </c>
      <c r="D336" s="355"/>
      <c r="E336" s="297"/>
      <c r="F336" s="297"/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  <c r="X336" s="297"/>
    </row>
    <row r="337" spans="1:24" x14ac:dyDescent="0.15">
      <c r="A337" s="292">
        <v>335</v>
      </c>
      <c r="B337" s="304">
        <v>1</v>
      </c>
      <c r="C337" s="305" t="s">
        <v>96</v>
      </c>
      <c r="D337" s="320">
        <v>5</v>
      </c>
      <c r="E337" s="306">
        <f>IF(ISERROR(VLOOKUP(F337,[1]JC17!$A$8:$C$34,3)),"-",VLOOKUP(F337,[1]JC17!$A$8:$C$34,3))</f>
        <v>5</v>
      </c>
      <c r="F337" s="307">
        <f t="shared" ref="F337:F347" si="120">H337+J337+L337+N337+P337+R337+T337+V337+X337</f>
        <v>540</v>
      </c>
      <c r="G337" s="308">
        <v>3</v>
      </c>
      <c r="H337" s="307">
        <f t="shared" ref="H337:H347" si="121">IF(AND(G337=1),50,IF(AND(G337=2),200,IF(AND(G337=3),350,IF(AND(G337=4),550,IF(AND(G337=5),750,IF(AND(G337=6),950,IF(AND(G337=7),1250,IF(AND(G337=8),1550,IF(AND(G337=9),1850,0)))))))))</f>
        <v>350</v>
      </c>
      <c r="I337" s="308">
        <v>1</v>
      </c>
      <c r="J337" s="307">
        <f t="shared" ref="J337:J347" si="122">IF(AND(I337=1),25,IF(AND(I337=2),125,IF(AND(I337=3),275,IF(AND(I337=4),450,IF(AND(I337=5),650,0)))))</f>
        <v>25</v>
      </c>
      <c r="K337" s="308">
        <v>1</v>
      </c>
      <c r="L337" s="307">
        <f t="shared" ref="L337:L347" si="123">IF(AND(K337=1),25,IF(AND(K337=2),125,IF(AND(K337=3),275,IF(AND(K337=4),450,IF(AND(K337=5),650,0)))))</f>
        <v>25</v>
      </c>
      <c r="M337" s="309">
        <v>2</v>
      </c>
      <c r="N337" s="307">
        <f t="shared" ref="N337:N347" si="124">IF(AND(M337=1),25,IF(AND(M337=2),75,IF(AND(M337=3),150,IF(AND(M337=4),225,IF(AND(M337=5),325,IF(AND(M337=6),450,0))))))</f>
        <v>75</v>
      </c>
      <c r="O337" s="309">
        <v>1</v>
      </c>
      <c r="P337" s="307">
        <f t="shared" ref="P337:P347" si="125">IF(AND(O337=1),25,IF(AND(O337=2),75,IF(AND(O337=3),150,IF(AND(O337=4),225,IF(AND(O337=5),325,IF(AND(O337=6),450,0))))))</f>
        <v>25</v>
      </c>
      <c r="Q337" s="309">
        <v>1</v>
      </c>
      <c r="R337" s="307">
        <f t="shared" ref="R337:R347" si="126">IF(AND(Q337=1),10,IF(AND(Q337=2),25,IF(AND(Q337=3),60,IF(AND(Q337=4),110,0))))</f>
        <v>10</v>
      </c>
      <c r="S337" s="308">
        <v>1</v>
      </c>
      <c r="T337" s="307">
        <f t="shared" ref="T337:T347" si="127">IF(AND(S337=1),20,IF(AND(S337=2),50,IF(AND(S337=3),120,IF(AND(S337=4),220,0))))</f>
        <v>20</v>
      </c>
      <c r="U337" s="308">
        <v>1</v>
      </c>
      <c r="V337" s="307">
        <f t="shared" ref="V337:V347" si="128">IF(AND(U337=1),5,IF(AND(U337=2),20,IF(AND(U337=3),50,0)))</f>
        <v>5</v>
      </c>
      <c r="W337" s="308">
        <v>1</v>
      </c>
      <c r="X337" s="307">
        <f t="shared" ref="X337:X347" si="129">IF(AND(W337=1),5,IF(AND(W337=2),20,IF(AND(W337=3),50,0)))</f>
        <v>5</v>
      </c>
    </row>
    <row r="338" spans="1:24" x14ac:dyDescent="0.15">
      <c r="A338" s="292">
        <v>336</v>
      </c>
      <c r="B338" s="304">
        <v>2</v>
      </c>
      <c r="C338" s="305" t="s">
        <v>23</v>
      </c>
      <c r="D338" s="320">
        <v>1</v>
      </c>
      <c r="E338" s="306">
        <f>IF(ISERROR(VLOOKUP(F338,[1]JC17!$A$8:$C$34,3)),"-",VLOOKUP(F338,[1]JC17!$A$8:$C$34,3))</f>
        <v>1</v>
      </c>
      <c r="F338" s="307">
        <f t="shared" si="120"/>
        <v>190</v>
      </c>
      <c r="G338" s="308">
        <v>1</v>
      </c>
      <c r="H338" s="307">
        <f t="shared" si="121"/>
        <v>50</v>
      </c>
      <c r="I338" s="308">
        <v>1</v>
      </c>
      <c r="J338" s="307">
        <f t="shared" si="122"/>
        <v>25</v>
      </c>
      <c r="K338" s="308">
        <v>1</v>
      </c>
      <c r="L338" s="307">
        <f t="shared" si="123"/>
        <v>25</v>
      </c>
      <c r="M338" s="309">
        <v>1</v>
      </c>
      <c r="N338" s="307">
        <f t="shared" si="124"/>
        <v>25</v>
      </c>
      <c r="O338" s="309">
        <v>1</v>
      </c>
      <c r="P338" s="307">
        <f t="shared" si="125"/>
        <v>25</v>
      </c>
      <c r="Q338" s="309">
        <v>1</v>
      </c>
      <c r="R338" s="307">
        <f t="shared" si="126"/>
        <v>10</v>
      </c>
      <c r="S338" s="308">
        <v>1</v>
      </c>
      <c r="T338" s="307">
        <f t="shared" si="127"/>
        <v>20</v>
      </c>
      <c r="U338" s="308">
        <v>1</v>
      </c>
      <c r="V338" s="307">
        <f t="shared" si="128"/>
        <v>5</v>
      </c>
      <c r="W338" s="308">
        <v>1</v>
      </c>
      <c r="X338" s="307">
        <f t="shared" si="129"/>
        <v>5</v>
      </c>
    </row>
    <row r="339" spans="1:24" x14ac:dyDescent="0.15">
      <c r="A339" s="292">
        <v>337</v>
      </c>
      <c r="B339" s="304">
        <v>3</v>
      </c>
      <c r="C339" s="305" t="s">
        <v>13</v>
      </c>
      <c r="D339" s="320">
        <v>1</v>
      </c>
      <c r="E339" s="306">
        <f>IF(ISERROR(VLOOKUP(F339,[1]JC17!$A$8:$C$34,3)),"-",VLOOKUP(F339,[1]JC17!$A$8:$C$34,3))</f>
        <v>1</v>
      </c>
      <c r="F339" s="307">
        <f t="shared" si="120"/>
        <v>190</v>
      </c>
      <c r="G339" s="308">
        <v>1</v>
      </c>
      <c r="H339" s="307">
        <f t="shared" si="121"/>
        <v>50</v>
      </c>
      <c r="I339" s="308">
        <v>1</v>
      </c>
      <c r="J339" s="307">
        <f t="shared" si="122"/>
        <v>25</v>
      </c>
      <c r="K339" s="308">
        <v>1</v>
      </c>
      <c r="L339" s="307">
        <f t="shared" si="123"/>
        <v>25</v>
      </c>
      <c r="M339" s="309">
        <v>1</v>
      </c>
      <c r="N339" s="307">
        <f t="shared" si="124"/>
        <v>25</v>
      </c>
      <c r="O339" s="309">
        <v>1</v>
      </c>
      <c r="P339" s="307">
        <f t="shared" si="125"/>
        <v>25</v>
      </c>
      <c r="Q339" s="309">
        <v>1</v>
      </c>
      <c r="R339" s="307">
        <f t="shared" si="126"/>
        <v>10</v>
      </c>
      <c r="S339" s="308">
        <v>1</v>
      </c>
      <c r="T339" s="307">
        <f t="shared" si="127"/>
        <v>20</v>
      </c>
      <c r="U339" s="308">
        <v>1</v>
      </c>
      <c r="V339" s="307">
        <f t="shared" si="128"/>
        <v>5</v>
      </c>
      <c r="W339" s="308">
        <v>1</v>
      </c>
      <c r="X339" s="307">
        <f t="shared" si="129"/>
        <v>5</v>
      </c>
    </row>
    <row r="340" spans="1:24" x14ac:dyDescent="0.15">
      <c r="A340" s="292">
        <v>338</v>
      </c>
      <c r="B340" s="304">
        <v>4</v>
      </c>
      <c r="C340" s="305" t="s">
        <v>15</v>
      </c>
      <c r="D340" s="320">
        <v>3</v>
      </c>
      <c r="E340" s="306">
        <f>IF(ISERROR(VLOOKUP(F340,[1]JC17!$A$8:$C$34,3)),"-",VLOOKUP(F340,[1]JC17!$A$8:$C$34,3))</f>
        <v>3</v>
      </c>
      <c r="F340" s="307">
        <f t="shared" si="120"/>
        <v>340</v>
      </c>
      <c r="G340" s="308">
        <v>2</v>
      </c>
      <c r="H340" s="307">
        <f t="shared" si="121"/>
        <v>200</v>
      </c>
      <c r="I340" s="308">
        <v>1</v>
      </c>
      <c r="J340" s="307">
        <f t="shared" si="122"/>
        <v>25</v>
      </c>
      <c r="K340" s="308">
        <v>1</v>
      </c>
      <c r="L340" s="307">
        <f t="shared" si="123"/>
        <v>25</v>
      </c>
      <c r="M340" s="309">
        <v>1</v>
      </c>
      <c r="N340" s="307">
        <f t="shared" si="124"/>
        <v>25</v>
      </c>
      <c r="O340" s="309">
        <v>1</v>
      </c>
      <c r="P340" s="307">
        <f t="shared" si="125"/>
        <v>25</v>
      </c>
      <c r="Q340" s="309">
        <v>1</v>
      </c>
      <c r="R340" s="307">
        <f t="shared" si="126"/>
        <v>10</v>
      </c>
      <c r="S340" s="308">
        <v>1</v>
      </c>
      <c r="T340" s="307">
        <f t="shared" si="127"/>
        <v>20</v>
      </c>
      <c r="U340" s="308">
        <v>1</v>
      </c>
      <c r="V340" s="307">
        <f t="shared" si="128"/>
        <v>5</v>
      </c>
      <c r="W340" s="308">
        <v>1</v>
      </c>
      <c r="X340" s="307">
        <f t="shared" si="129"/>
        <v>5</v>
      </c>
    </row>
    <row r="341" spans="1:24" x14ac:dyDescent="0.15">
      <c r="A341" s="292">
        <v>339</v>
      </c>
      <c r="B341" s="304">
        <v>5</v>
      </c>
      <c r="C341" s="297" t="s">
        <v>14</v>
      </c>
      <c r="D341" s="315">
        <v>3</v>
      </c>
      <c r="E341" s="306">
        <f>IF(ISERROR(VLOOKUP(F341,[1]JC17!$A$8:$C$34,3)),"-",VLOOKUP(F341,[1]JC17!$A$8:$C$34,3))</f>
        <v>3</v>
      </c>
      <c r="F341" s="307">
        <f t="shared" si="120"/>
        <v>340</v>
      </c>
      <c r="G341" s="308">
        <v>2</v>
      </c>
      <c r="H341" s="307">
        <f t="shared" si="121"/>
        <v>200</v>
      </c>
      <c r="I341" s="308">
        <v>1</v>
      </c>
      <c r="J341" s="307">
        <f t="shared" si="122"/>
        <v>25</v>
      </c>
      <c r="K341" s="308">
        <v>1</v>
      </c>
      <c r="L341" s="307">
        <f t="shared" si="123"/>
        <v>25</v>
      </c>
      <c r="M341" s="309">
        <v>1</v>
      </c>
      <c r="N341" s="307">
        <f t="shared" si="124"/>
        <v>25</v>
      </c>
      <c r="O341" s="309">
        <v>1</v>
      </c>
      <c r="P341" s="307">
        <f t="shared" si="125"/>
        <v>25</v>
      </c>
      <c r="Q341" s="309">
        <v>1</v>
      </c>
      <c r="R341" s="307">
        <f t="shared" si="126"/>
        <v>10</v>
      </c>
      <c r="S341" s="308">
        <v>1</v>
      </c>
      <c r="T341" s="307">
        <f t="shared" si="127"/>
        <v>20</v>
      </c>
      <c r="U341" s="308">
        <v>1</v>
      </c>
      <c r="V341" s="307">
        <f t="shared" si="128"/>
        <v>5</v>
      </c>
      <c r="W341" s="308">
        <v>1</v>
      </c>
      <c r="X341" s="307">
        <f t="shared" si="129"/>
        <v>5</v>
      </c>
    </row>
    <row r="342" spans="1:24" x14ac:dyDescent="0.15">
      <c r="A342" s="292">
        <v>340</v>
      </c>
      <c r="B342" s="304">
        <v>6</v>
      </c>
      <c r="C342" s="297" t="s">
        <v>24</v>
      </c>
      <c r="D342" s="315">
        <v>5</v>
      </c>
      <c r="E342" s="306">
        <f>IF(ISERROR(VLOOKUP(F342,[1]JC17!$A$8:$C$34,3)),"-",VLOOKUP(F342,[1]JC17!$A$8:$C$34,3))</f>
        <v>5</v>
      </c>
      <c r="F342" s="307">
        <f t="shared" si="120"/>
        <v>540</v>
      </c>
      <c r="G342" s="308">
        <v>3</v>
      </c>
      <c r="H342" s="307">
        <f t="shared" si="121"/>
        <v>350</v>
      </c>
      <c r="I342" s="308">
        <v>1</v>
      </c>
      <c r="J342" s="307">
        <f t="shared" si="122"/>
        <v>25</v>
      </c>
      <c r="K342" s="308">
        <v>1</v>
      </c>
      <c r="L342" s="307">
        <f t="shared" si="123"/>
        <v>25</v>
      </c>
      <c r="M342" s="309">
        <v>2</v>
      </c>
      <c r="N342" s="307">
        <f t="shared" si="124"/>
        <v>75</v>
      </c>
      <c r="O342" s="309">
        <v>1</v>
      </c>
      <c r="P342" s="307">
        <f t="shared" si="125"/>
        <v>25</v>
      </c>
      <c r="Q342" s="309">
        <v>1</v>
      </c>
      <c r="R342" s="307">
        <f t="shared" si="126"/>
        <v>10</v>
      </c>
      <c r="S342" s="308">
        <v>1</v>
      </c>
      <c r="T342" s="307">
        <f t="shared" si="127"/>
        <v>20</v>
      </c>
      <c r="U342" s="308">
        <v>1</v>
      </c>
      <c r="V342" s="307">
        <f t="shared" si="128"/>
        <v>5</v>
      </c>
      <c r="W342" s="308">
        <v>1</v>
      </c>
      <c r="X342" s="307">
        <f t="shared" si="129"/>
        <v>5</v>
      </c>
    </row>
    <row r="343" spans="1:24" x14ac:dyDescent="0.15">
      <c r="A343" s="292">
        <v>341</v>
      </c>
      <c r="B343" s="304">
        <v>7</v>
      </c>
      <c r="C343" s="297" t="s">
        <v>101</v>
      </c>
      <c r="D343" s="315">
        <v>5</v>
      </c>
      <c r="E343" s="306">
        <f>IF(ISERROR(VLOOKUP(F343,[1]JC17!$A$8:$C$34,3)),"-",VLOOKUP(F343,[1]JC17!$A$8:$C$34,3))</f>
        <v>5</v>
      </c>
      <c r="F343" s="307">
        <f t="shared" si="120"/>
        <v>540</v>
      </c>
      <c r="G343" s="308">
        <v>3</v>
      </c>
      <c r="H343" s="307">
        <f t="shared" si="121"/>
        <v>350</v>
      </c>
      <c r="I343" s="308">
        <v>1</v>
      </c>
      <c r="J343" s="307">
        <f t="shared" si="122"/>
        <v>25</v>
      </c>
      <c r="K343" s="308">
        <v>1</v>
      </c>
      <c r="L343" s="307">
        <f t="shared" si="123"/>
        <v>25</v>
      </c>
      <c r="M343" s="309">
        <v>2</v>
      </c>
      <c r="N343" s="307">
        <f t="shared" si="124"/>
        <v>75</v>
      </c>
      <c r="O343" s="309">
        <v>1</v>
      </c>
      <c r="P343" s="307">
        <f t="shared" si="125"/>
        <v>25</v>
      </c>
      <c r="Q343" s="309">
        <v>1</v>
      </c>
      <c r="R343" s="307">
        <f t="shared" si="126"/>
        <v>10</v>
      </c>
      <c r="S343" s="308">
        <v>1</v>
      </c>
      <c r="T343" s="307">
        <f t="shared" si="127"/>
        <v>20</v>
      </c>
      <c r="U343" s="308">
        <v>1</v>
      </c>
      <c r="V343" s="307">
        <f t="shared" si="128"/>
        <v>5</v>
      </c>
      <c r="W343" s="308">
        <v>1</v>
      </c>
      <c r="X343" s="307">
        <f t="shared" si="129"/>
        <v>5</v>
      </c>
    </row>
    <row r="344" spans="1:24" x14ac:dyDescent="0.15">
      <c r="A344" s="292">
        <v>342</v>
      </c>
      <c r="B344" s="304">
        <v>8</v>
      </c>
      <c r="C344" s="297" t="s">
        <v>838</v>
      </c>
      <c r="D344" s="315">
        <v>5</v>
      </c>
      <c r="E344" s="306">
        <f>IF(ISERROR(VLOOKUP(F344,[1]JC17!$A$8:$C$34,3)),"-",VLOOKUP(F344,[1]JC17!$A$8:$C$34,3))</f>
        <v>5</v>
      </c>
      <c r="F344" s="307">
        <f t="shared" si="120"/>
        <v>540</v>
      </c>
      <c r="G344" s="308">
        <v>3</v>
      </c>
      <c r="H344" s="307">
        <f t="shared" si="121"/>
        <v>350</v>
      </c>
      <c r="I344" s="308">
        <v>1</v>
      </c>
      <c r="J344" s="307">
        <f t="shared" si="122"/>
        <v>25</v>
      </c>
      <c r="K344" s="308">
        <v>1</v>
      </c>
      <c r="L344" s="307">
        <f t="shared" si="123"/>
        <v>25</v>
      </c>
      <c r="M344" s="309">
        <v>2</v>
      </c>
      <c r="N344" s="307">
        <f t="shared" si="124"/>
        <v>75</v>
      </c>
      <c r="O344" s="309">
        <v>1</v>
      </c>
      <c r="P344" s="307">
        <f t="shared" si="125"/>
        <v>25</v>
      </c>
      <c r="Q344" s="309">
        <v>1</v>
      </c>
      <c r="R344" s="307">
        <f t="shared" si="126"/>
        <v>10</v>
      </c>
      <c r="S344" s="308">
        <v>1</v>
      </c>
      <c r="T344" s="307">
        <f t="shared" si="127"/>
        <v>20</v>
      </c>
      <c r="U344" s="308">
        <v>1</v>
      </c>
      <c r="V344" s="307">
        <f t="shared" si="128"/>
        <v>5</v>
      </c>
      <c r="W344" s="308">
        <v>1</v>
      </c>
      <c r="X344" s="307">
        <f t="shared" si="129"/>
        <v>5</v>
      </c>
    </row>
    <row r="345" spans="1:24" x14ac:dyDescent="0.15">
      <c r="A345" s="292">
        <v>343</v>
      </c>
      <c r="B345" s="304">
        <v>9</v>
      </c>
      <c r="C345" s="297" t="s">
        <v>3</v>
      </c>
      <c r="D345" s="315">
        <v>5</v>
      </c>
      <c r="E345" s="306">
        <f>IF(ISERROR(VLOOKUP(F345,[1]JC17!$A$8:$C$34,3)),"-",VLOOKUP(F345,[1]JC17!$A$8:$C$34,3))</f>
        <v>5</v>
      </c>
      <c r="F345" s="307">
        <f t="shared" si="120"/>
        <v>540</v>
      </c>
      <c r="G345" s="308">
        <v>3</v>
      </c>
      <c r="H345" s="307">
        <f t="shared" si="121"/>
        <v>350</v>
      </c>
      <c r="I345" s="308">
        <v>1</v>
      </c>
      <c r="J345" s="307">
        <f t="shared" si="122"/>
        <v>25</v>
      </c>
      <c r="K345" s="308">
        <v>1</v>
      </c>
      <c r="L345" s="307">
        <f t="shared" si="123"/>
        <v>25</v>
      </c>
      <c r="M345" s="309">
        <v>2</v>
      </c>
      <c r="N345" s="307">
        <f t="shared" si="124"/>
        <v>75</v>
      </c>
      <c r="O345" s="309">
        <v>1</v>
      </c>
      <c r="P345" s="307">
        <f t="shared" si="125"/>
        <v>25</v>
      </c>
      <c r="Q345" s="309">
        <v>1</v>
      </c>
      <c r="R345" s="307">
        <f t="shared" si="126"/>
        <v>10</v>
      </c>
      <c r="S345" s="308">
        <v>1</v>
      </c>
      <c r="T345" s="307">
        <f t="shared" si="127"/>
        <v>20</v>
      </c>
      <c r="U345" s="308">
        <v>1</v>
      </c>
      <c r="V345" s="307">
        <f t="shared" si="128"/>
        <v>5</v>
      </c>
      <c r="W345" s="308">
        <v>1</v>
      </c>
      <c r="X345" s="307">
        <f t="shared" si="129"/>
        <v>5</v>
      </c>
    </row>
    <row r="346" spans="1:24" x14ac:dyDescent="0.15">
      <c r="A346" s="292">
        <v>344</v>
      </c>
      <c r="B346" s="304">
        <v>10</v>
      </c>
      <c r="C346" s="297" t="s">
        <v>4</v>
      </c>
      <c r="D346" s="315">
        <v>3</v>
      </c>
      <c r="E346" s="306">
        <f>IF(ISERROR(VLOOKUP(F346,[1]JC17!$A$8:$C$34,3)),"-",VLOOKUP(F346,[1]JC17!$A$8:$C$34,3))</f>
        <v>3</v>
      </c>
      <c r="F346" s="307">
        <f t="shared" si="120"/>
        <v>340</v>
      </c>
      <c r="G346" s="308">
        <v>2</v>
      </c>
      <c r="H346" s="307">
        <f t="shared" si="121"/>
        <v>200</v>
      </c>
      <c r="I346" s="308">
        <v>1</v>
      </c>
      <c r="J346" s="307">
        <f t="shared" si="122"/>
        <v>25</v>
      </c>
      <c r="K346" s="308">
        <v>1</v>
      </c>
      <c r="L346" s="307">
        <f t="shared" si="123"/>
        <v>25</v>
      </c>
      <c r="M346" s="309">
        <v>1</v>
      </c>
      <c r="N346" s="307">
        <f t="shared" si="124"/>
        <v>25</v>
      </c>
      <c r="O346" s="309">
        <v>1</v>
      </c>
      <c r="P346" s="307">
        <f t="shared" si="125"/>
        <v>25</v>
      </c>
      <c r="Q346" s="309">
        <v>1</v>
      </c>
      <c r="R346" s="307">
        <f t="shared" si="126"/>
        <v>10</v>
      </c>
      <c r="S346" s="308">
        <v>1</v>
      </c>
      <c r="T346" s="307">
        <f t="shared" si="127"/>
        <v>20</v>
      </c>
      <c r="U346" s="308">
        <v>1</v>
      </c>
      <c r="V346" s="307">
        <f t="shared" si="128"/>
        <v>5</v>
      </c>
      <c r="W346" s="308">
        <v>1</v>
      </c>
      <c r="X346" s="307">
        <f t="shared" si="129"/>
        <v>5</v>
      </c>
    </row>
    <row r="347" spans="1:24" x14ac:dyDescent="0.15">
      <c r="A347" s="292">
        <v>345</v>
      </c>
      <c r="B347" s="304">
        <v>11</v>
      </c>
      <c r="C347" s="297" t="s">
        <v>22</v>
      </c>
      <c r="D347" s="315">
        <v>5</v>
      </c>
      <c r="E347" s="306">
        <f>IF(ISERROR(VLOOKUP(F347,[1]JC17!$A$8:$C$34,3)),"-",VLOOKUP(F347,[1]JC17!$A$8:$C$34,3))</f>
        <v>5</v>
      </c>
      <c r="F347" s="307">
        <f t="shared" si="120"/>
        <v>540</v>
      </c>
      <c r="G347" s="308">
        <v>3</v>
      </c>
      <c r="H347" s="307">
        <f t="shared" si="121"/>
        <v>350</v>
      </c>
      <c r="I347" s="308">
        <v>1</v>
      </c>
      <c r="J347" s="307">
        <f t="shared" si="122"/>
        <v>25</v>
      </c>
      <c r="K347" s="308">
        <v>1</v>
      </c>
      <c r="L347" s="307">
        <f t="shared" si="123"/>
        <v>25</v>
      </c>
      <c r="M347" s="309">
        <v>2</v>
      </c>
      <c r="N347" s="307">
        <f t="shared" si="124"/>
        <v>75</v>
      </c>
      <c r="O347" s="309">
        <v>1</v>
      </c>
      <c r="P347" s="307">
        <f t="shared" si="125"/>
        <v>25</v>
      </c>
      <c r="Q347" s="309">
        <v>1</v>
      </c>
      <c r="R347" s="307">
        <f t="shared" si="126"/>
        <v>10</v>
      </c>
      <c r="S347" s="308">
        <v>1</v>
      </c>
      <c r="T347" s="307">
        <f t="shared" si="127"/>
        <v>20</v>
      </c>
      <c r="U347" s="308">
        <v>1</v>
      </c>
      <c r="V347" s="307">
        <f t="shared" si="128"/>
        <v>5</v>
      </c>
      <c r="W347" s="308">
        <v>1</v>
      </c>
      <c r="X347" s="307">
        <f t="shared" si="129"/>
        <v>5</v>
      </c>
    </row>
    <row r="348" spans="1:24" x14ac:dyDescent="0.15">
      <c r="A348" s="292">
        <v>346</v>
      </c>
      <c r="B348" s="300"/>
      <c r="C348" s="301" t="s">
        <v>149</v>
      </c>
      <c r="D348" s="355"/>
      <c r="E348" s="297"/>
      <c r="F348" s="297"/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  <c r="X348" s="297"/>
    </row>
    <row r="349" spans="1:24" x14ac:dyDescent="0.15">
      <c r="A349" s="292">
        <v>347</v>
      </c>
      <c r="B349" s="304">
        <v>1</v>
      </c>
      <c r="C349" s="305" t="s">
        <v>832</v>
      </c>
      <c r="D349" s="320">
        <v>6</v>
      </c>
      <c r="E349" s="306">
        <f>IF(ISERROR(VLOOKUP(F349,[1]JC17!$A$8:$C$34,3)),"-",VLOOKUP(F349,[1]JC17!$A$8:$C$34,3))</f>
        <v>6</v>
      </c>
      <c r="F349" s="307">
        <f>H349+J349+L349+N349+P349+R349+T349+V349+X349</f>
        <v>740</v>
      </c>
      <c r="G349" s="308">
        <v>3</v>
      </c>
      <c r="H349" s="307">
        <f>IF(AND(G349=1),50,IF(AND(G349=2),200,IF(AND(G349=3),350,IF(AND(G349=4),550,IF(AND(G349=5),750,IF(AND(G349=6),950,IF(AND(G349=7),1250,IF(AND(G349=8),1550,IF(AND(G349=9),1850,0)))))))))</f>
        <v>350</v>
      </c>
      <c r="I349" s="308">
        <v>2</v>
      </c>
      <c r="J349" s="307">
        <f>IF(AND(I349=1),25,IF(AND(I349=2),125,IF(AND(I349=3),275,IF(AND(I349=4),450,IF(AND(I349=5),650,0)))))</f>
        <v>125</v>
      </c>
      <c r="K349" s="308">
        <v>2</v>
      </c>
      <c r="L349" s="307">
        <f>IF(AND(K349=1),25,IF(AND(K349=2),125,IF(AND(K349=3),275,IF(AND(K349=4),450,IF(AND(K349=5),650,0)))))</f>
        <v>125</v>
      </c>
      <c r="M349" s="309">
        <v>2</v>
      </c>
      <c r="N349" s="307">
        <f>IF(AND(M349=1),25,IF(AND(M349=2),75,IF(AND(M349=3),150,IF(AND(M349=4),225,IF(AND(M349=5),325,IF(AND(M349=6),450,0))))))</f>
        <v>75</v>
      </c>
      <c r="O349" s="309">
        <v>1</v>
      </c>
      <c r="P349" s="307">
        <f>IF(AND(O349=1),25,IF(AND(O349=2),75,IF(AND(O349=3),150,IF(AND(O349=4),225,IF(AND(O349=5),325,IF(AND(O349=6),450,0))))))</f>
        <v>25</v>
      </c>
      <c r="Q349" s="309">
        <v>1</v>
      </c>
      <c r="R349" s="307">
        <f>IF(AND(Q349=1),10,IF(AND(Q349=2),25,IF(AND(Q349=3),60,IF(AND(Q349=4),110,0))))</f>
        <v>10</v>
      </c>
      <c r="S349" s="308">
        <v>1</v>
      </c>
      <c r="T349" s="307">
        <f>IF(AND(S349=1),20,IF(AND(S349=2),50,IF(AND(S349=3),120,IF(AND(S349=4),220,0))))</f>
        <v>20</v>
      </c>
      <c r="U349" s="308">
        <v>1</v>
      </c>
      <c r="V349" s="307">
        <f>IF(AND(U349=1),5,IF(AND(U349=2),20,IF(AND(U349=3),50,0)))</f>
        <v>5</v>
      </c>
      <c r="W349" s="308">
        <v>1</v>
      </c>
      <c r="X349" s="307">
        <f>IF(AND(W349=1),5,IF(AND(W349=2),20,IF(AND(W349=3),50,0)))</f>
        <v>5</v>
      </c>
    </row>
    <row r="350" spans="1:24" x14ac:dyDescent="0.15">
      <c r="A350" s="292">
        <v>348</v>
      </c>
      <c r="B350" s="304">
        <v>2</v>
      </c>
      <c r="C350" s="305" t="s">
        <v>20</v>
      </c>
      <c r="D350" s="320">
        <v>5</v>
      </c>
      <c r="E350" s="306">
        <f>IF(ISERROR(VLOOKUP(F350,[1]JC17!$A$8:$C$34,3)),"-",VLOOKUP(F350,[1]JC17!$A$8:$C$34,3))</f>
        <v>5</v>
      </c>
      <c r="F350" s="307">
        <f>H350+J350+L350+N350+P350+R350+T350+V350+X350</f>
        <v>540</v>
      </c>
      <c r="G350" s="308">
        <v>3</v>
      </c>
      <c r="H350" s="307">
        <f>IF(AND(G350=1),50,IF(AND(G350=2),200,IF(AND(G350=3),350,IF(AND(G350=4),550,IF(AND(G350=5),750,IF(AND(G350=6),950,IF(AND(G350=7),1250,IF(AND(G350=8),1550,IF(AND(G350=9),1850,0)))))))))</f>
        <v>350</v>
      </c>
      <c r="I350" s="308">
        <v>1</v>
      </c>
      <c r="J350" s="307">
        <f>IF(AND(I350=1),25,IF(AND(I350=2),125,IF(AND(I350=3),275,IF(AND(I350=4),450,IF(AND(I350=5),650,0)))))</f>
        <v>25</v>
      </c>
      <c r="K350" s="308">
        <v>1</v>
      </c>
      <c r="L350" s="307">
        <f>IF(AND(K350=1),25,IF(AND(K350=2),125,IF(AND(K350=3),275,IF(AND(K350=4),450,IF(AND(K350=5),650,0)))))</f>
        <v>25</v>
      </c>
      <c r="M350" s="309">
        <v>2</v>
      </c>
      <c r="N350" s="307">
        <f>IF(AND(M350=1),25,IF(AND(M350=2),75,IF(AND(M350=3),150,IF(AND(M350=4),225,IF(AND(M350=5),325,IF(AND(M350=6),450,0))))))</f>
        <v>75</v>
      </c>
      <c r="O350" s="309">
        <v>1</v>
      </c>
      <c r="P350" s="307">
        <f>IF(AND(O350=1),25,IF(AND(O350=2),75,IF(AND(O350=3),150,IF(AND(O350=4),225,IF(AND(O350=5),325,IF(AND(O350=6),450,0))))))</f>
        <v>25</v>
      </c>
      <c r="Q350" s="309">
        <v>1</v>
      </c>
      <c r="R350" s="307">
        <f>IF(AND(Q350=1),10,IF(AND(Q350=2),25,IF(AND(Q350=3),60,IF(AND(Q350=4),110,0))))</f>
        <v>10</v>
      </c>
      <c r="S350" s="308">
        <v>1</v>
      </c>
      <c r="T350" s="307">
        <f>IF(AND(S350=1),20,IF(AND(S350=2),50,IF(AND(S350=3),120,IF(AND(S350=4),220,0))))</f>
        <v>20</v>
      </c>
      <c r="U350" s="308">
        <v>1</v>
      </c>
      <c r="V350" s="307">
        <f>IF(AND(U350=1),5,IF(AND(U350=2),20,IF(AND(U350=3),50,0)))</f>
        <v>5</v>
      </c>
      <c r="W350" s="308">
        <v>1</v>
      </c>
      <c r="X350" s="307">
        <f>IF(AND(W350=1),5,IF(AND(W350=2),20,IF(AND(W350=3),50,0)))</f>
        <v>5</v>
      </c>
    </row>
    <row r="351" spans="1:24" x14ac:dyDescent="0.15">
      <c r="A351" s="292">
        <v>349</v>
      </c>
      <c r="B351" s="304">
        <v>3</v>
      </c>
      <c r="C351" s="305" t="s">
        <v>19</v>
      </c>
      <c r="D351" s="320">
        <v>5</v>
      </c>
      <c r="E351" s="306">
        <f>IF(ISERROR(VLOOKUP(F351,[1]JC17!$A$8:$C$34,3)),"-",VLOOKUP(F351,[1]JC17!$A$8:$C$34,3))</f>
        <v>5</v>
      </c>
      <c r="F351" s="307">
        <f>H351+J351+L351+N351+P351+R351+T351+V351+X351</f>
        <v>540</v>
      </c>
      <c r="G351" s="308">
        <v>3</v>
      </c>
      <c r="H351" s="307">
        <f>IF(AND(G351=1),50,IF(AND(G351=2),200,IF(AND(G351=3),350,IF(AND(G351=4),550,IF(AND(G351=5),750,IF(AND(G351=6),950,IF(AND(G351=7),1250,IF(AND(G351=8),1550,IF(AND(G351=9),1850,0)))))))))</f>
        <v>350</v>
      </c>
      <c r="I351" s="308">
        <v>1</v>
      </c>
      <c r="J351" s="307">
        <f>IF(AND(I351=1),25,IF(AND(I351=2),125,IF(AND(I351=3),275,IF(AND(I351=4),450,IF(AND(I351=5),650,0)))))</f>
        <v>25</v>
      </c>
      <c r="K351" s="308">
        <v>1</v>
      </c>
      <c r="L351" s="307">
        <f>IF(AND(K351=1),25,IF(AND(K351=2),125,IF(AND(K351=3),275,IF(AND(K351=4),450,IF(AND(K351=5),650,0)))))</f>
        <v>25</v>
      </c>
      <c r="M351" s="309">
        <v>2</v>
      </c>
      <c r="N351" s="307">
        <f>IF(AND(M351=1),25,IF(AND(M351=2),75,IF(AND(M351=3),150,IF(AND(M351=4),225,IF(AND(M351=5),325,IF(AND(M351=6),450,0))))))</f>
        <v>75</v>
      </c>
      <c r="O351" s="309">
        <v>1</v>
      </c>
      <c r="P351" s="307">
        <f>IF(AND(O351=1),25,IF(AND(O351=2),75,IF(AND(O351=3),150,IF(AND(O351=4),225,IF(AND(O351=5),325,IF(AND(O351=6),450,0))))))</f>
        <v>25</v>
      </c>
      <c r="Q351" s="309">
        <v>1</v>
      </c>
      <c r="R351" s="307">
        <f>IF(AND(Q351=1),10,IF(AND(Q351=2),25,IF(AND(Q351=3),60,IF(AND(Q351=4),110,0))))</f>
        <v>10</v>
      </c>
      <c r="S351" s="308">
        <v>1</v>
      </c>
      <c r="T351" s="307">
        <f>IF(AND(S351=1),20,IF(AND(S351=2),50,IF(AND(S351=3),120,IF(AND(S351=4),220,0))))</f>
        <v>20</v>
      </c>
      <c r="U351" s="308">
        <v>1</v>
      </c>
      <c r="V351" s="307">
        <f>IF(AND(U351=1),5,IF(AND(U351=2),20,IF(AND(U351=3),50,0)))</f>
        <v>5</v>
      </c>
      <c r="W351" s="308">
        <v>1</v>
      </c>
      <c r="X351" s="307">
        <f>IF(AND(W351=1),5,IF(AND(W351=2),20,IF(AND(W351=3),50,0)))</f>
        <v>5</v>
      </c>
    </row>
    <row r="352" spans="1:24" x14ac:dyDescent="0.15">
      <c r="A352" s="292">
        <v>350</v>
      </c>
      <c r="B352" s="304">
        <v>4</v>
      </c>
      <c r="C352" s="305" t="s">
        <v>9</v>
      </c>
      <c r="D352" s="320">
        <v>3</v>
      </c>
      <c r="E352" s="306">
        <f>IF(ISERROR(VLOOKUP(F352,[1]JC17!$A$8:$C$34,3)),"-",VLOOKUP(F352,[1]JC17!$A$8:$C$34,3))</f>
        <v>3</v>
      </c>
      <c r="F352" s="307">
        <f>H352+J352+L352+N352+P352+R352+T352+V352+X352</f>
        <v>340</v>
      </c>
      <c r="G352" s="308">
        <v>2</v>
      </c>
      <c r="H352" s="307">
        <f>IF(AND(G352=1),50,IF(AND(G352=2),200,IF(AND(G352=3),350,IF(AND(G352=4),550,IF(AND(G352=5),750,IF(AND(G352=6),950,IF(AND(G352=7),1250,IF(AND(G352=8),1550,IF(AND(G352=9),1850,0)))))))))</f>
        <v>200</v>
      </c>
      <c r="I352" s="308">
        <v>1</v>
      </c>
      <c r="J352" s="307">
        <f>IF(AND(I352=1),25,IF(AND(I352=2),125,IF(AND(I352=3),275,IF(AND(I352=4),450,IF(AND(I352=5),650,0)))))</f>
        <v>25</v>
      </c>
      <c r="K352" s="308">
        <v>1</v>
      </c>
      <c r="L352" s="307">
        <f>IF(AND(K352=1),25,IF(AND(K352=2),125,IF(AND(K352=3),275,IF(AND(K352=4),450,IF(AND(K352=5),650,0)))))</f>
        <v>25</v>
      </c>
      <c r="M352" s="309">
        <v>1</v>
      </c>
      <c r="N352" s="307">
        <f>IF(AND(M352=1),25,IF(AND(M352=2),75,IF(AND(M352=3),150,IF(AND(M352=4),225,IF(AND(M352=5),325,IF(AND(M352=6),450,0))))))</f>
        <v>25</v>
      </c>
      <c r="O352" s="309">
        <v>1</v>
      </c>
      <c r="P352" s="307">
        <f>IF(AND(O352=1),25,IF(AND(O352=2),75,IF(AND(O352=3),150,IF(AND(O352=4),225,IF(AND(O352=5),325,IF(AND(O352=6),450,0))))))</f>
        <v>25</v>
      </c>
      <c r="Q352" s="309">
        <v>1</v>
      </c>
      <c r="R352" s="307">
        <f>IF(AND(Q352=1),10,IF(AND(Q352=2),25,IF(AND(Q352=3),60,IF(AND(Q352=4),110,0))))</f>
        <v>10</v>
      </c>
      <c r="S352" s="308">
        <v>1</v>
      </c>
      <c r="T352" s="307">
        <f>IF(AND(S352=1),20,IF(AND(S352=2),50,IF(AND(S352=3),120,IF(AND(S352=4),220,0))))</f>
        <v>20</v>
      </c>
      <c r="U352" s="308">
        <v>1</v>
      </c>
      <c r="V352" s="307">
        <f>IF(AND(U352=1),5,IF(AND(U352=2),20,IF(AND(U352=3),50,0)))</f>
        <v>5</v>
      </c>
      <c r="W352" s="308">
        <v>1</v>
      </c>
      <c r="X352" s="307">
        <f>IF(AND(W352=1),5,IF(AND(W352=2),20,IF(AND(W352=3),50,0)))</f>
        <v>5</v>
      </c>
    </row>
    <row r="353" spans="1:24" x14ac:dyDescent="0.15">
      <c r="A353" s="292">
        <v>351</v>
      </c>
      <c r="B353" s="300"/>
      <c r="C353" s="301" t="s">
        <v>150</v>
      </c>
      <c r="D353" s="355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</row>
    <row r="354" spans="1:24" x14ac:dyDescent="0.15">
      <c r="A354" s="292">
        <v>352</v>
      </c>
      <c r="B354" s="304">
        <v>1</v>
      </c>
      <c r="C354" s="305" t="s">
        <v>18</v>
      </c>
      <c r="D354" s="320">
        <v>5</v>
      </c>
      <c r="E354" s="306">
        <f>IF(ISERROR(VLOOKUP(F354,[1]JC17!$A$8:$C$34,3)),"-",VLOOKUP(F354,[1]JC17!$A$8:$C$34,3))</f>
        <v>5</v>
      </c>
      <c r="F354" s="307">
        <f>H354+J354+L354+N354+P354+R354+T354+V354+X354</f>
        <v>540</v>
      </c>
      <c r="G354" s="308">
        <v>3</v>
      </c>
      <c r="H354" s="307">
        <f>IF(AND(G354=1),50,IF(AND(G354=2),200,IF(AND(G354=3),350,IF(AND(G354=4),550,IF(AND(G354=5),750,IF(AND(G354=6),950,IF(AND(G354=7),1250,IF(AND(G354=8),1550,IF(AND(G354=9),1850,0)))))))))</f>
        <v>350</v>
      </c>
      <c r="I354" s="308">
        <v>1</v>
      </c>
      <c r="J354" s="307">
        <f>IF(AND(I354=1),25,IF(AND(I354=2),125,IF(AND(I354=3),275,IF(AND(I354=4),450,IF(AND(I354=5),650,0)))))</f>
        <v>25</v>
      </c>
      <c r="K354" s="308">
        <v>1</v>
      </c>
      <c r="L354" s="307">
        <f>IF(AND(K354=1),25,IF(AND(K354=2),125,IF(AND(K354=3),275,IF(AND(K354=4),450,IF(AND(K354=5),650,0)))))</f>
        <v>25</v>
      </c>
      <c r="M354" s="309">
        <v>2</v>
      </c>
      <c r="N354" s="307">
        <f>IF(AND(M354=1),25,IF(AND(M354=2),75,IF(AND(M354=3),150,IF(AND(M354=4),225,IF(AND(M354=5),325,IF(AND(M354=6),450,0))))))</f>
        <v>75</v>
      </c>
      <c r="O354" s="309">
        <v>1</v>
      </c>
      <c r="P354" s="307">
        <f>IF(AND(O354=1),25,IF(AND(O354=2),75,IF(AND(O354=3),150,IF(AND(O354=4),225,IF(AND(O354=5),325,IF(AND(O354=6),450,0))))))</f>
        <v>25</v>
      </c>
      <c r="Q354" s="309">
        <v>1</v>
      </c>
      <c r="R354" s="307">
        <f>IF(AND(Q354=1),10,IF(AND(Q354=2),25,IF(AND(Q354=3),60,IF(AND(Q354=4),110,0))))</f>
        <v>10</v>
      </c>
      <c r="S354" s="308">
        <v>1</v>
      </c>
      <c r="T354" s="307">
        <f>IF(AND(S354=1),20,IF(AND(S354=2),50,IF(AND(S354=3),120,IF(AND(S354=4),220,0))))</f>
        <v>20</v>
      </c>
      <c r="U354" s="308">
        <v>1</v>
      </c>
      <c r="V354" s="307">
        <f>IF(AND(U354=1),5,IF(AND(U354=2),20,IF(AND(U354=3),50,0)))</f>
        <v>5</v>
      </c>
      <c r="W354" s="308">
        <v>1</v>
      </c>
      <c r="X354" s="307">
        <f>IF(AND(W354=1),5,IF(AND(W354=2),20,IF(AND(W354=3),50,0)))</f>
        <v>5</v>
      </c>
    </row>
    <row r="355" spans="1:24" x14ac:dyDescent="0.15">
      <c r="A355" s="292">
        <v>353</v>
      </c>
      <c r="B355" s="295"/>
      <c r="C355" s="296" t="s">
        <v>90</v>
      </c>
      <c r="D355" s="355"/>
      <c r="E355" s="297"/>
      <c r="F355" s="297"/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  <c r="X355" s="297"/>
    </row>
    <row r="356" spans="1:24" x14ac:dyDescent="0.15">
      <c r="A356" s="292">
        <v>354</v>
      </c>
      <c r="B356" s="298"/>
      <c r="C356" s="299" t="s">
        <v>827</v>
      </c>
      <c r="D356" s="355"/>
      <c r="E356" s="297"/>
      <c r="F356" s="297"/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  <c r="X356" s="297"/>
    </row>
    <row r="357" spans="1:24" x14ac:dyDescent="0.15">
      <c r="A357" s="292">
        <v>355</v>
      </c>
      <c r="B357" s="300"/>
      <c r="C357" s="301" t="s">
        <v>151</v>
      </c>
      <c r="D357" s="355"/>
      <c r="E357" s="297"/>
      <c r="F357" s="297"/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  <c r="X357" s="297"/>
    </row>
    <row r="358" spans="1:24" x14ac:dyDescent="0.15">
      <c r="A358" s="292">
        <v>356</v>
      </c>
      <c r="B358" s="304">
        <v>1</v>
      </c>
      <c r="C358" s="305" t="s">
        <v>96</v>
      </c>
      <c r="D358" s="320">
        <v>5</v>
      </c>
      <c r="E358" s="306">
        <f>IF(ISERROR(VLOOKUP(F358,[1]JC17!$A$8:$C$34,3)),"-",VLOOKUP(F358,[1]JC17!$A$8:$C$34,3))</f>
        <v>5</v>
      </c>
      <c r="F358" s="307">
        <f t="shared" ref="F358:F370" si="130">H358+J358+L358+N358+P358+R358+T358+V358+X358</f>
        <v>540</v>
      </c>
      <c r="G358" s="308">
        <v>3</v>
      </c>
      <c r="H358" s="307">
        <f t="shared" ref="H358:H370" si="131">IF(AND(G358=1),50,IF(AND(G358=2),200,IF(AND(G358=3),350,IF(AND(G358=4),550,IF(AND(G358=5),750,IF(AND(G358=6),950,IF(AND(G358=7),1250,IF(AND(G358=8),1550,IF(AND(G358=9),1850,0)))))))))</f>
        <v>350</v>
      </c>
      <c r="I358" s="308">
        <v>1</v>
      </c>
      <c r="J358" s="307">
        <f t="shared" ref="J358:J370" si="132">IF(AND(I358=1),25,IF(AND(I358=2),125,IF(AND(I358=3),275,IF(AND(I358=4),450,IF(AND(I358=5),650,0)))))</f>
        <v>25</v>
      </c>
      <c r="K358" s="308">
        <v>1</v>
      </c>
      <c r="L358" s="307">
        <f t="shared" ref="L358:L370" si="133">IF(AND(K358=1),25,IF(AND(K358=2),125,IF(AND(K358=3),275,IF(AND(K358=4),450,IF(AND(K358=5),650,0)))))</f>
        <v>25</v>
      </c>
      <c r="M358" s="309">
        <v>2</v>
      </c>
      <c r="N358" s="307">
        <f t="shared" ref="N358:N370" si="134">IF(AND(M358=1),25,IF(AND(M358=2),75,IF(AND(M358=3),150,IF(AND(M358=4),225,IF(AND(M358=5),325,IF(AND(M358=6),450,0))))))</f>
        <v>75</v>
      </c>
      <c r="O358" s="309">
        <v>1</v>
      </c>
      <c r="P358" s="307">
        <f t="shared" ref="P358:P370" si="135">IF(AND(O358=1),25,IF(AND(O358=2),75,IF(AND(O358=3),150,IF(AND(O358=4),225,IF(AND(O358=5),325,IF(AND(O358=6),450,0))))))</f>
        <v>25</v>
      </c>
      <c r="Q358" s="309">
        <v>1</v>
      </c>
      <c r="R358" s="307">
        <f t="shared" ref="R358:R370" si="136">IF(AND(Q358=1),10,IF(AND(Q358=2),25,IF(AND(Q358=3),60,IF(AND(Q358=4),110,0))))</f>
        <v>10</v>
      </c>
      <c r="S358" s="308">
        <v>1</v>
      </c>
      <c r="T358" s="307">
        <f t="shared" ref="T358:T370" si="137">IF(AND(S358=1),20,IF(AND(S358=2),50,IF(AND(S358=3),120,IF(AND(S358=4),220,0))))</f>
        <v>20</v>
      </c>
      <c r="U358" s="308">
        <v>1</v>
      </c>
      <c r="V358" s="307">
        <f t="shared" ref="V358:V370" si="138">IF(AND(U358=1),5,IF(AND(U358=2),20,IF(AND(U358=3),50,0)))</f>
        <v>5</v>
      </c>
      <c r="W358" s="308">
        <v>1</v>
      </c>
      <c r="X358" s="307">
        <f t="shared" ref="X358:X370" si="139">IF(AND(W358=1),5,IF(AND(W358=2),20,IF(AND(W358=3),50,0)))</f>
        <v>5</v>
      </c>
    </row>
    <row r="359" spans="1:24" x14ac:dyDescent="0.15">
      <c r="A359" s="292">
        <v>357</v>
      </c>
      <c r="B359" s="304">
        <v>2</v>
      </c>
      <c r="C359" s="305" t="s">
        <v>23</v>
      </c>
      <c r="D359" s="320">
        <v>1</v>
      </c>
      <c r="E359" s="306">
        <f>IF(ISERROR(VLOOKUP(F359,[1]JC17!$A$8:$C$34,3)),"-",VLOOKUP(F359,[1]JC17!$A$8:$C$34,3))</f>
        <v>1</v>
      </c>
      <c r="F359" s="307">
        <f t="shared" si="130"/>
        <v>190</v>
      </c>
      <c r="G359" s="308">
        <v>1</v>
      </c>
      <c r="H359" s="307">
        <f t="shared" si="131"/>
        <v>50</v>
      </c>
      <c r="I359" s="308">
        <v>1</v>
      </c>
      <c r="J359" s="307">
        <f t="shared" si="132"/>
        <v>25</v>
      </c>
      <c r="K359" s="308">
        <v>1</v>
      </c>
      <c r="L359" s="307">
        <f t="shared" si="133"/>
        <v>25</v>
      </c>
      <c r="M359" s="309">
        <v>1</v>
      </c>
      <c r="N359" s="307">
        <f t="shared" si="134"/>
        <v>25</v>
      </c>
      <c r="O359" s="309">
        <v>1</v>
      </c>
      <c r="P359" s="307">
        <f t="shared" si="135"/>
        <v>25</v>
      </c>
      <c r="Q359" s="309">
        <v>1</v>
      </c>
      <c r="R359" s="307">
        <f t="shared" si="136"/>
        <v>10</v>
      </c>
      <c r="S359" s="308">
        <v>1</v>
      </c>
      <c r="T359" s="307">
        <f t="shared" si="137"/>
        <v>20</v>
      </c>
      <c r="U359" s="308">
        <v>1</v>
      </c>
      <c r="V359" s="307">
        <f t="shared" si="138"/>
        <v>5</v>
      </c>
      <c r="W359" s="308">
        <v>1</v>
      </c>
      <c r="X359" s="307">
        <f t="shared" si="139"/>
        <v>5</v>
      </c>
    </row>
    <row r="360" spans="1:24" x14ac:dyDescent="0.15">
      <c r="A360" s="292">
        <v>358</v>
      </c>
      <c r="B360" s="304">
        <v>3</v>
      </c>
      <c r="C360" s="297" t="s">
        <v>13</v>
      </c>
      <c r="D360" s="315">
        <v>1</v>
      </c>
      <c r="E360" s="306">
        <f>IF(ISERROR(VLOOKUP(F360,[1]JC17!$A$8:$C$34,3)),"-",VLOOKUP(F360,[1]JC17!$A$8:$C$34,3))</f>
        <v>1</v>
      </c>
      <c r="F360" s="307">
        <f t="shared" si="130"/>
        <v>190</v>
      </c>
      <c r="G360" s="308">
        <v>1</v>
      </c>
      <c r="H360" s="307">
        <f t="shared" si="131"/>
        <v>50</v>
      </c>
      <c r="I360" s="308">
        <v>1</v>
      </c>
      <c r="J360" s="307">
        <f t="shared" si="132"/>
        <v>25</v>
      </c>
      <c r="K360" s="308">
        <v>1</v>
      </c>
      <c r="L360" s="307">
        <f t="shared" si="133"/>
        <v>25</v>
      </c>
      <c r="M360" s="309">
        <v>1</v>
      </c>
      <c r="N360" s="307">
        <f t="shared" si="134"/>
        <v>25</v>
      </c>
      <c r="O360" s="309">
        <v>1</v>
      </c>
      <c r="P360" s="307">
        <f t="shared" si="135"/>
        <v>25</v>
      </c>
      <c r="Q360" s="309">
        <v>1</v>
      </c>
      <c r="R360" s="307">
        <f t="shared" si="136"/>
        <v>10</v>
      </c>
      <c r="S360" s="308">
        <v>1</v>
      </c>
      <c r="T360" s="307">
        <f t="shared" si="137"/>
        <v>20</v>
      </c>
      <c r="U360" s="308">
        <v>1</v>
      </c>
      <c r="V360" s="307">
        <f t="shared" si="138"/>
        <v>5</v>
      </c>
      <c r="W360" s="308">
        <v>1</v>
      </c>
      <c r="X360" s="307">
        <f t="shared" si="139"/>
        <v>5</v>
      </c>
    </row>
    <row r="361" spans="1:24" x14ac:dyDescent="0.15">
      <c r="A361" s="292">
        <v>359</v>
      </c>
      <c r="B361" s="304">
        <v>4</v>
      </c>
      <c r="C361" s="297" t="s">
        <v>15</v>
      </c>
      <c r="D361" s="315">
        <v>3</v>
      </c>
      <c r="E361" s="306">
        <f>IF(ISERROR(VLOOKUP(F361,[1]JC17!$A$8:$C$34,3)),"-",VLOOKUP(F361,[1]JC17!$A$8:$C$34,3))</f>
        <v>3</v>
      </c>
      <c r="F361" s="307">
        <f t="shared" si="130"/>
        <v>340</v>
      </c>
      <c r="G361" s="308">
        <v>2</v>
      </c>
      <c r="H361" s="307">
        <f t="shared" si="131"/>
        <v>200</v>
      </c>
      <c r="I361" s="308">
        <v>1</v>
      </c>
      <c r="J361" s="307">
        <f t="shared" si="132"/>
        <v>25</v>
      </c>
      <c r="K361" s="308">
        <v>1</v>
      </c>
      <c r="L361" s="307">
        <f t="shared" si="133"/>
        <v>25</v>
      </c>
      <c r="M361" s="309">
        <v>1</v>
      </c>
      <c r="N361" s="307">
        <f t="shared" si="134"/>
        <v>25</v>
      </c>
      <c r="O361" s="309">
        <v>1</v>
      </c>
      <c r="P361" s="307">
        <f t="shared" si="135"/>
        <v>25</v>
      </c>
      <c r="Q361" s="309">
        <v>1</v>
      </c>
      <c r="R361" s="307">
        <f t="shared" si="136"/>
        <v>10</v>
      </c>
      <c r="S361" s="308">
        <v>1</v>
      </c>
      <c r="T361" s="307">
        <f t="shared" si="137"/>
        <v>20</v>
      </c>
      <c r="U361" s="308">
        <v>1</v>
      </c>
      <c r="V361" s="307">
        <f t="shared" si="138"/>
        <v>5</v>
      </c>
      <c r="W361" s="308">
        <v>1</v>
      </c>
      <c r="X361" s="307">
        <f t="shared" si="139"/>
        <v>5</v>
      </c>
    </row>
    <row r="362" spans="1:24" x14ac:dyDescent="0.15">
      <c r="A362" s="292">
        <v>360</v>
      </c>
      <c r="B362" s="304">
        <v>5</v>
      </c>
      <c r="C362" s="297" t="s">
        <v>14</v>
      </c>
      <c r="D362" s="315">
        <v>3</v>
      </c>
      <c r="E362" s="306">
        <f>IF(ISERROR(VLOOKUP(F362,[1]JC17!$A$8:$C$34,3)),"-",VLOOKUP(F362,[1]JC17!$A$8:$C$34,3))</f>
        <v>3</v>
      </c>
      <c r="F362" s="307">
        <f t="shared" si="130"/>
        <v>340</v>
      </c>
      <c r="G362" s="308">
        <v>2</v>
      </c>
      <c r="H362" s="307">
        <f t="shared" si="131"/>
        <v>200</v>
      </c>
      <c r="I362" s="308">
        <v>1</v>
      </c>
      <c r="J362" s="307">
        <f t="shared" si="132"/>
        <v>25</v>
      </c>
      <c r="K362" s="308">
        <v>1</v>
      </c>
      <c r="L362" s="307">
        <f t="shared" si="133"/>
        <v>25</v>
      </c>
      <c r="M362" s="309">
        <v>1</v>
      </c>
      <c r="N362" s="307">
        <f t="shared" si="134"/>
        <v>25</v>
      </c>
      <c r="O362" s="309">
        <v>1</v>
      </c>
      <c r="P362" s="307">
        <f t="shared" si="135"/>
        <v>25</v>
      </c>
      <c r="Q362" s="309">
        <v>1</v>
      </c>
      <c r="R362" s="307">
        <f t="shared" si="136"/>
        <v>10</v>
      </c>
      <c r="S362" s="308">
        <v>1</v>
      </c>
      <c r="T362" s="307">
        <f t="shared" si="137"/>
        <v>20</v>
      </c>
      <c r="U362" s="308">
        <v>1</v>
      </c>
      <c r="V362" s="307">
        <f t="shared" si="138"/>
        <v>5</v>
      </c>
      <c r="W362" s="308">
        <v>1</v>
      </c>
      <c r="X362" s="307">
        <f t="shared" si="139"/>
        <v>5</v>
      </c>
    </row>
    <row r="363" spans="1:24" x14ac:dyDescent="0.15">
      <c r="A363" s="292">
        <v>361</v>
      </c>
      <c r="B363" s="304">
        <v>6</v>
      </c>
      <c r="C363" s="297" t="s">
        <v>24</v>
      </c>
      <c r="D363" s="315">
        <v>5</v>
      </c>
      <c r="E363" s="306">
        <f>IF(ISERROR(VLOOKUP(F363,[1]JC17!$A$8:$C$34,3)),"-",VLOOKUP(F363,[1]JC17!$A$8:$C$34,3))</f>
        <v>5</v>
      </c>
      <c r="F363" s="307">
        <f t="shared" si="130"/>
        <v>540</v>
      </c>
      <c r="G363" s="308">
        <v>3</v>
      </c>
      <c r="H363" s="307">
        <f t="shared" si="131"/>
        <v>350</v>
      </c>
      <c r="I363" s="308">
        <v>1</v>
      </c>
      <c r="J363" s="307">
        <f t="shared" si="132"/>
        <v>25</v>
      </c>
      <c r="K363" s="308">
        <v>1</v>
      </c>
      <c r="L363" s="307">
        <f t="shared" si="133"/>
        <v>25</v>
      </c>
      <c r="M363" s="309">
        <v>2</v>
      </c>
      <c r="N363" s="307">
        <f t="shared" si="134"/>
        <v>75</v>
      </c>
      <c r="O363" s="309">
        <v>1</v>
      </c>
      <c r="P363" s="307">
        <f t="shared" si="135"/>
        <v>25</v>
      </c>
      <c r="Q363" s="309">
        <v>1</v>
      </c>
      <c r="R363" s="307">
        <f t="shared" si="136"/>
        <v>10</v>
      </c>
      <c r="S363" s="308">
        <v>1</v>
      </c>
      <c r="T363" s="307">
        <f t="shared" si="137"/>
        <v>20</v>
      </c>
      <c r="U363" s="308">
        <v>1</v>
      </c>
      <c r="V363" s="307">
        <f t="shared" si="138"/>
        <v>5</v>
      </c>
      <c r="W363" s="308">
        <v>1</v>
      </c>
      <c r="X363" s="307">
        <f t="shared" si="139"/>
        <v>5</v>
      </c>
    </row>
    <row r="364" spans="1:24" x14ac:dyDescent="0.15">
      <c r="A364" s="292">
        <v>362</v>
      </c>
      <c r="B364" s="304">
        <v>7</v>
      </c>
      <c r="C364" s="297" t="s">
        <v>0</v>
      </c>
      <c r="D364" s="315">
        <v>5</v>
      </c>
      <c r="E364" s="306">
        <f>IF(ISERROR(VLOOKUP(F364,[1]JC17!$A$8:$C$34,3)),"-",VLOOKUP(F364,[1]JC17!$A$8:$C$34,3))</f>
        <v>5</v>
      </c>
      <c r="F364" s="307">
        <f t="shared" si="130"/>
        <v>540</v>
      </c>
      <c r="G364" s="308">
        <v>3</v>
      </c>
      <c r="H364" s="307">
        <f t="shared" si="131"/>
        <v>350</v>
      </c>
      <c r="I364" s="308">
        <v>1</v>
      </c>
      <c r="J364" s="307">
        <f t="shared" si="132"/>
        <v>25</v>
      </c>
      <c r="K364" s="308">
        <v>1</v>
      </c>
      <c r="L364" s="307">
        <f t="shared" si="133"/>
        <v>25</v>
      </c>
      <c r="M364" s="309">
        <v>2</v>
      </c>
      <c r="N364" s="307">
        <f t="shared" si="134"/>
        <v>75</v>
      </c>
      <c r="O364" s="309">
        <v>1</v>
      </c>
      <c r="P364" s="307">
        <f t="shared" si="135"/>
        <v>25</v>
      </c>
      <c r="Q364" s="309">
        <v>1</v>
      </c>
      <c r="R364" s="307">
        <f t="shared" si="136"/>
        <v>10</v>
      </c>
      <c r="S364" s="308">
        <v>1</v>
      </c>
      <c r="T364" s="307">
        <f t="shared" si="137"/>
        <v>20</v>
      </c>
      <c r="U364" s="308">
        <v>1</v>
      </c>
      <c r="V364" s="307">
        <f t="shared" si="138"/>
        <v>5</v>
      </c>
      <c r="W364" s="308">
        <v>1</v>
      </c>
      <c r="X364" s="307">
        <f t="shared" si="139"/>
        <v>5</v>
      </c>
    </row>
    <row r="365" spans="1:24" x14ac:dyDescent="0.15">
      <c r="A365" s="292">
        <v>363</v>
      </c>
      <c r="B365" s="304">
        <v>8</v>
      </c>
      <c r="C365" s="297" t="s">
        <v>838</v>
      </c>
      <c r="D365" s="315">
        <v>5</v>
      </c>
      <c r="E365" s="306">
        <f>IF(ISERROR(VLOOKUP(F365,[1]JC17!$A$8:$C$34,3)),"-",VLOOKUP(F365,[1]JC17!$A$8:$C$34,3))</f>
        <v>5</v>
      </c>
      <c r="F365" s="307">
        <f t="shared" si="130"/>
        <v>540</v>
      </c>
      <c r="G365" s="308">
        <v>3</v>
      </c>
      <c r="H365" s="307">
        <f t="shared" si="131"/>
        <v>350</v>
      </c>
      <c r="I365" s="308">
        <v>1</v>
      </c>
      <c r="J365" s="307">
        <f t="shared" si="132"/>
        <v>25</v>
      </c>
      <c r="K365" s="308">
        <v>1</v>
      </c>
      <c r="L365" s="307">
        <f t="shared" si="133"/>
        <v>25</v>
      </c>
      <c r="M365" s="309">
        <v>2</v>
      </c>
      <c r="N365" s="307">
        <f t="shared" si="134"/>
        <v>75</v>
      </c>
      <c r="O365" s="309">
        <v>1</v>
      </c>
      <c r="P365" s="307">
        <f t="shared" si="135"/>
        <v>25</v>
      </c>
      <c r="Q365" s="309">
        <v>1</v>
      </c>
      <c r="R365" s="307">
        <f t="shared" si="136"/>
        <v>10</v>
      </c>
      <c r="S365" s="308">
        <v>1</v>
      </c>
      <c r="T365" s="307">
        <f t="shared" si="137"/>
        <v>20</v>
      </c>
      <c r="U365" s="308">
        <v>1</v>
      </c>
      <c r="V365" s="307">
        <f t="shared" si="138"/>
        <v>5</v>
      </c>
      <c r="W365" s="308">
        <v>1</v>
      </c>
      <c r="X365" s="307">
        <f t="shared" si="139"/>
        <v>5</v>
      </c>
    </row>
    <row r="366" spans="1:24" x14ac:dyDescent="0.15">
      <c r="A366" s="292">
        <v>364</v>
      </c>
      <c r="B366" s="304">
        <v>9</v>
      </c>
      <c r="C366" s="297" t="s">
        <v>2</v>
      </c>
      <c r="D366" s="315">
        <v>6</v>
      </c>
      <c r="E366" s="306">
        <f>IF(ISERROR(VLOOKUP(F366,[1]JC17!$A$8:$C$34,3)),"-",VLOOKUP(F366,[1]JC17!$A$8:$C$34,3))</f>
        <v>6</v>
      </c>
      <c r="F366" s="307">
        <f t="shared" si="130"/>
        <v>740</v>
      </c>
      <c r="G366" s="308">
        <v>3</v>
      </c>
      <c r="H366" s="307">
        <f t="shared" si="131"/>
        <v>350</v>
      </c>
      <c r="I366" s="308">
        <v>2</v>
      </c>
      <c r="J366" s="307">
        <f t="shared" si="132"/>
        <v>125</v>
      </c>
      <c r="K366" s="308">
        <v>2</v>
      </c>
      <c r="L366" s="307">
        <f t="shared" si="133"/>
        <v>125</v>
      </c>
      <c r="M366" s="309">
        <v>2</v>
      </c>
      <c r="N366" s="307">
        <f t="shared" si="134"/>
        <v>75</v>
      </c>
      <c r="O366" s="309">
        <v>1</v>
      </c>
      <c r="P366" s="307">
        <f t="shared" si="135"/>
        <v>25</v>
      </c>
      <c r="Q366" s="309">
        <v>1</v>
      </c>
      <c r="R366" s="307">
        <f t="shared" si="136"/>
        <v>10</v>
      </c>
      <c r="S366" s="308">
        <v>1</v>
      </c>
      <c r="T366" s="307">
        <f t="shared" si="137"/>
        <v>20</v>
      </c>
      <c r="U366" s="308">
        <v>1</v>
      </c>
      <c r="V366" s="307">
        <f t="shared" si="138"/>
        <v>5</v>
      </c>
      <c r="W366" s="308">
        <v>1</v>
      </c>
      <c r="X366" s="307">
        <f t="shared" si="139"/>
        <v>5</v>
      </c>
    </row>
    <row r="367" spans="1:24" x14ac:dyDescent="0.15">
      <c r="A367" s="292">
        <v>365</v>
      </c>
      <c r="B367" s="304">
        <v>10</v>
      </c>
      <c r="C367" s="297" t="s">
        <v>839</v>
      </c>
      <c r="D367" s="315">
        <v>5</v>
      </c>
      <c r="E367" s="306">
        <f>IF(ISERROR(VLOOKUP(F367,[1]JC17!$A$8:$C$34,3)),"-",VLOOKUP(F367,[1]JC17!$A$8:$C$34,3))</f>
        <v>5</v>
      </c>
      <c r="F367" s="307">
        <f t="shared" si="130"/>
        <v>540</v>
      </c>
      <c r="G367" s="308">
        <v>3</v>
      </c>
      <c r="H367" s="307">
        <f t="shared" si="131"/>
        <v>350</v>
      </c>
      <c r="I367" s="308">
        <v>1</v>
      </c>
      <c r="J367" s="307">
        <f t="shared" si="132"/>
        <v>25</v>
      </c>
      <c r="K367" s="308">
        <v>1</v>
      </c>
      <c r="L367" s="307">
        <f t="shared" si="133"/>
        <v>25</v>
      </c>
      <c r="M367" s="309">
        <v>2</v>
      </c>
      <c r="N367" s="307">
        <f t="shared" si="134"/>
        <v>75</v>
      </c>
      <c r="O367" s="309">
        <v>1</v>
      </c>
      <c r="P367" s="307">
        <f t="shared" si="135"/>
        <v>25</v>
      </c>
      <c r="Q367" s="309">
        <v>1</v>
      </c>
      <c r="R367" s="307">
        <f t="shared" si="136"/>
        <v>10</v>
      </c>
      <c r="S367" s="308">
        <v>1</v>
      </c>
      <c r="T367" s="307">
        <f t="shared" si="137"/>
        <v>20</v>
      </c>
      <c r="U367" s="308">
        <v>1</v>
      </c>
      <c r="V367" s="307">
        <f t="shared" si="138"/>
        <v>5</v>
      </c>
      <c r="W367" s="308">
        <v>1</v>
      </c>
      <c r="X367" s="307">
        <f t="shared" si="139"/>
        <v>5</v>
      </c>
    </row>
    <row r="368" spans="1:24" x14ac:dyDescent="0.15">
      <c r="A368" s="292">
        <v>366</v>
      </c>
      <c r="B368" s="304">
        <v>11</v>
      </c>
      <c r="C368" s="297" t="s">
        <v>4</v>
      </c>
      <c r="D368" s="315">
        <v>3</v>
      </c>
      <c r="E368" s="306">
        <f>IF(ISERROR(VLOOKUP(F368,[1]JC17!$A$8:$C$34,3)),"-",VLOOKUP(F368,[1]JC17!$A$8:$C$34,3))</f>
        <v>3</v>
      </c>
      <c r="F368" s="307">
        <f t="shared" si="130"/>
        <v>340</v>
      </c>
      <c r="G368" s="308">
        <v>2</v>
      </c>
      <c r="H368" s="307">
        <f t="shared" si="131"/>
        <v>200</v>
      </c>
      <c r="I368" s="308">
        <v>1</v>
      </c>
      <c r="J368" s="307">
        <f t="shared" si="132"/>
        <v>25</v>
      </c>
      <c r="K368" s="308">
        <v>1</v>
      </c>
      <c r="L368" s="307">
        <f t="shared" si="133"/>
        <v>25</v>
      </c>
      <c r="M368" s="309">
        <v>1</v>
      </c>
      <c r="N368" s="307">
        <f t="shared" si="134"/>
        <v>25</v>
      </c>
      <c r="O368" s="309">
        <v>1</v>
      </c>
      <c r="P368" s="307">
        <f t="shared" si="135"/>
        <v>25</v>
      </c>
      <c r="Q368" s="309">
        <v>1</v>
      </c>
      <c r="R368" s="307">
        <f t="shared" si="136"/>
        <v>10</v>
      </c>
      <c r="S368" s="308">
        <v>1</v>
      </c>
      <c r="T368" s="307">
        <f t="shared" si="137"/>
        <v>20</v>
      </c>
      <c r="U368" s="308">
        <v>1</v>
      </c>
      <c r="V368" s="307">
        <f t="shared" si="138"/>
        <v>5</v>
      </c>
      <c r="W368" s="308">
        <v>1</v>
      </c>
      <c r="X368" s="307">
        <f t="shared" si="139"/>
        <v>5</v>
      </c>
    </row>
    <row r="369" spans="1:24" x14ac:dyDescent="0.15">
      <c r="A369" s="292">
        <v>367</v>
      </c>
      <c r="B369" s="304">
        <v>12</v>
      </c>
      <c r="C369" s="297" t="s">
        <v>3</v>
      </c>
      <c r="D369" s="315">
        <v>5</v>
      </c>
      <c r="E369" s="306">
        <f>IF(ISERROR(VLOOKUP(F369,[1]JC17!$A$8:$C$34,3)),"-",VLOOKUP(F369,[1]JC17!$A$8:$C$34,3))</f>
        <v>5</v>
      </c>
      <c r="F369" s="307">
        <f t="shared" si="130"/>
        <v>540</v>
      </c>
      <c r="G369" s="308">
        <v>3</v>
      </c>
      <c r="H369" s="307">
        <f t="shared" si="131"/>
        <v>350</v>
      </c>
      <c r="I369" s="308">
        <v>1</v>
      </c>
      <c r="J369" s="307">
        <f t="shared" si="132"/>
        <v>25</v>
      </c>
      <c r="K369" s="308">
        <v>1</v>
      </c>
      <c r="L369" s="307">
        <f t="shared" si="133"/>
        <v>25</v>
      </c>
      <c r="M369" s="309">
        <v>2</v>
      </c>
      <c r="N369" s="307">
        <f t="shared" si="134"/>
        <v>75</v>
      </c>
      <c r="O369" s="309">
        <v>1</v>
      </c>
      <c r="P369" s="307">
        <f t="shared" si="135"/>
        <v>25</v>
      </c>
      <c r="Q369" s="309">
        <v>1</v>
      </c>
      <c r="R369" s="307">
        <f t="shared" si="136"/>
        <v>10</v>
      </c>
      <c r="S369" s="308">
        <v>1</v>
      </c>
      <c r="T369" s="307">
        <f t="shared" si="137"/>
        <v>20</v>
      </c>
      <c r="U369" s="308">
        <v>1</v>
      </c>
      <c r="V369" s="307">
        <f t="shared" si="138"/>
        <v>5</v>
      </c>
      <c r="W369" s="308">
        <v>1</v>
      </c>
      <c r="X369" s="307">
        <f t="shared" si="139"/>
        <v>5</v>
      </c>
    </row>
    <row r="370" spans="1:24" x14ac:dyDescent="0.15">
      <c r="A370" s="292">
        <v>368</v>
      </c>
      <c r="B370" s="304">
        <v>13</v>
      </c>
      <c r="C370" s="297" t="s">
        <v>176</v>
      </c>
      <c r="D370" s="315">
        <v>7</v>
      </c>
      <c r="E370" s="306">
        <f>IF(ISERROR(VLOOKUP(F370,[1]JC17!$A$8:$C$34,3)),"-",VLOOKUP(F370,[1]JC17!$A$8:$C$34,3))</f>
        <v>7</v>
      </c>
      <c r="F370" s="307">
        <f t="shared" si="130"/>
        <v>880</v>
      </c>
      <c r="G370" s="308">
        <v>3</v>
      </c>
      <c r="H370" s="307">
        <f t="shared" si="131"/>
        <v>350</v>
      </c>
      <c r="I370" s="308">
        <v>2</v>
      </c>
      <c r="J370" s="307">
        <f t="shared" si="132"/>
        <v>125</v>
      </c>
      <c r="K370" s="308">
        <v>2</v>
      </c>
      <c r="L370" s="307">
        <f t="shared" si="133"/>
        <v>125</v>
      </c>
      <c r="M370" s="309">
        <v>3</v>
      </c>
      <c r="N370" s="307">
        <f t="shared" si="134"/>
        <v>150</v>
      </c>
      <c r="O370" s="309">
        <v>2</v>
      </c>
      <c r="P370" s="307">
        <f t="shared" si="135"/>
        <v>75</v>
      </c>
      <c r="Q370" s="309">
        <v>2</v>
      </c>
      <c r="R370" s="307">
        <f t="shared" si="136"/>
        <v>25</v>
      </c>
      <c r="S370" s="308">
        <v>1</v>
      </c>
      <c r="T370" s="307">
        <f t="shared" si="137"/>
        <v>20</v>
      </c>
      <c r="U370" s="308">
        <v>1</v>
      </c>
      <c r="V370" s="307">
        <f t="shared" si="138"/>
        <v>5</v>
      </c>
      <c r="W370" s="308">
        <v>1</v>
      </c>
      <c r="X370" s="307">
        <f t="shared" si="139"/>
        <v>5</v>
      </c>
    </row>
    <row r="371" spans="1:24" x14ac:dyDescent="0.15">
      <c r="A371" s="292">
        <v>369</v>
      </c>
      <c r="B371" s="300"/>
      <c r="C371" s="301" t="s">
        <v>152</v>
      </c>
      <c r="D371" s="355"/>
      <c r="E371" s="297"/>
      <c r="F371" s="297"/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  <c r="X371" s="297"/>
    </row>
    <row r="372" spans="1:24" x14ac:dyDescent="0.15">
      <c r="A372" s="292">
        <v>370</v>
      </c>
      <c r="B372" s="304">
        <v>1</v>
      </c>
      <c r="C372" s="305" t="s">
        <v>832</v>
      </c>
      <c r="D372" s="320">
        <v>6</v>
      </c>
      <c r="E372" s="306">
        <f>IF(ISERROR(VLOOKUP(F372,[1]JC17!$A$8:$C$34,3)),"-",VLOOKUP(F372,[1]JC17!$A$8:$C$34,3))</f>
        <v>6</v>
      </c>
      <c r="F372" s="307">
        <f>H372+J372+L372+N372+P372+R372+T372+V372+X372</f>
        <v>740</v>
      </c>
      <c r="G372" s="308">
        <v>3</v>
      </c>
      <c r="H372" s="307">
        <f>IF(AND(G372=1),50,IF(AND(G372=2),200,IF(AND(G372=3),350,IF(AND(G372=4),550,IF(AND(G372=5),750,IF(AND(G372=6),950,IF(AND(G372=7),1250,IF(AND(G372=8),1550,IF(AND(G372=9),1850,0)))))))))</f>
        <v>350</v>
      </c>
      <c r="I372" s="308">
        <v>2</v>
      </c>
      <c r="J372" s="307">
        <f>IF(AND(I372=1),25,IF(AND(I372=2),125,IF(AND(I372=3),275,IF(AND(I372=4),450,IF(AND(I372=5),650,0)))))</f>
        <v>125</v>
      </c>
      <c r="K372" s="308">
        <v>2</v>
      </c>
      <c r="L372" s="307">
        <f>IF(AND(K372=1),25,IF(AND(K372=2),125,IF(AND(K372=3),275,IF(AND(K372=4),450,IF(AND(K372=5),650,0)))))</f>
        <v>125</v>
      </c>
      <c r="M372" s="309">
        <v>2</v>
      </c>
      <c r="N372" s="307">
        <f>IF(AND(M372=1),25,IF(AND(M372=2),75,IF(AND(M372=3),150,IF(AND(M372=4),225,IF(AND(M372=5),325,IF(AND(M372=6),450,0))))))</f>
        <v>75</v>
      </c>
      <c r="O372" s="309">
        <v>1</v>
      </c>
      <c r="P372" s="307">
        <f>IF(AND(O372=1),25,IF(AND(O372=2),75,IF(AND(O372=3),150,IF(AND(O372=4),225,IF(AND(O372=5),325,IF(AND(O372=6),450,0))))))</f>
        <v>25</v>
      </c>
      <c r="Q372" s="309">
        <v>1</v>
      </c>
      <c r="R372" s="307">
        <f>IF(AND(Q372=1),10,IF(AND(Q372=2),25,IF(AND(Q372=3),60,IF(AND(Q372=4),110,0))))</f>
        <v>10</v>
      </c>
      <c r="S372" s="308">
        <v>1</v>
      </c>
      <c r="T372" s="307">
        <f>IF(AND(S372=1),20,IF(AND(S372=2),50,IF(AND(S372=3),120,IF(AND(S372=4),220,0))))</f>
        <v>20</v>
      </c>
      <c r="U372" s="308">
        <v>1</v>
      </c>
      <c r="V372" s="307">
        <f>IF(AND(U372=1),5,IF(AND(U372=2),20,IF(AND(U372=3),50,0)))</f>
        <v>5</v>
      </c>
      <c r="W372" s="308">
        <v>1</v>
      </c>
      <c r="X372" s="307">
        <f>IF(AND(W372=1),5,IF(AND(W372=2),20,IF(AND(W372=3),50,0)))</f>
        <v>5</v>
      </c>
    </row>
    <row r="373" spans="1:24" x14ac:dyDescent="0.15">
      <c r="A373" s="292">
        <v>371</v>
      </c>
      <c r="B373" s="304">
        <v>2</v>
      </c>
      <c r="C373" s="305" t="s">
        <v>20</v>
      </c>
      <c r="D373" s="320">
        <v>5</v>
      </c>
      <c r="E373" s="306">
        <f>IF(ISERROR(VLOOKUP(F373,[1]JC17!$A$8:$C$34,3)),"-",VLOOKUP(F373,[1]JC17!$A$8:$C$34,3))</f>
        <v>5</v>
      </c>
      <c r="F373" s="307">
        <f>H373+J373+L373+N373+P373+R373+T373+V373+X373</f>
        <v>540</v>
      </c>
      <c r="G373" s="308">
        <v>3</v>
      </c>
      <c r="H373" s="307">
        <f>IF(AND(G373=1),50,IF(AND(G373=2),200,IF(AND(G373=3),350,IF(AND(G373=4),550,IF(AND(G373=5),750,IF(AND(G373=6),950,IF(AND(G373=7),1250,IF(AND(G373=8),1550,IF(AND(G373=9),1850,0)))))))))</f>
        <v>350</v>
      </c>
      <c r="I373" s="308">
        <v>1</v>
      </c>
      <c r="J373" s="307">
        <f>IF(AND(I373=1),25,IF(AND(I373=2),125,IF(AND(I373=3),275,IF(AND(I373=4),450,IF(AND(I373=5),650,0)))))</f>
        <v>25</v>
      </c>
      <c r="K373" s="308">
        <v>1</v>
      </c>
      <c r="L373" s="307">
        <f>IF(AND(K373=1),25,IF(AND(K373=2),125,IF(AND(K373=3),275,IF(AND(K373=4),450,IF(AND(K373=5),650,0)))))</f>
        <v>25</v>
      </c>
      <c r="M373" s="309">
        <v>2</v>
      </c>
      <c r="N373" s="307">
        <f>IF(AND(M373=1),25,IF(AND(M373=2),75,IF(AND(M373=3),150,IF(AND(M373=4),225,IF(AND(M373=5),325,IF(AND(M373=6),450,0))))))</f>
        <v>75</v>
      </c>
      <c r="O373" s="309">
        <v>1</v>
      </c>
      <c r="P373" s="307">
        <f>IF(AND(O373=1),25,IF(AND(O373=2),75,IF(AND(O373=3),150,IF(AND(O373=4),225,IF(AND(O373=5),325,IF(AND(O373=6),450,0))))))</f>
        <v>25</v>
      </c>
      <c r="Q373" s="309">
        <v>1</v>
      </c>
      <c r="R373" s="307">
        <f>IF(AND(Q373=1),10,IF(AND(Q373=2),25,IF(AND(Q373=3),60,IF(AND(Q373=4),110,0))))</f>
        <v>10</v>
      </c>
      <c r="S373" s="308">
        <v>1</v>
      </c>
      <c r="T373" s="307">
        <f>IF(AND(S373=1),20,IF(AND(S373=2),50,IF(AND(S373=3),120,IF(AND(S373=4),220,0))))</f>
        <v>20</v>
      </c>
      <c r="U373" s="308">
        <v>1</v>
      </c>
      <c r="V373" s="307">
        <f>IF(AND(U373=1),5,IF(AND(U373=2),20,IF(AND(U373=3),50,0)))</f>
        <v>5</v>
      </c>
      <c r="W373" s="308">
        <v>1</v>
      </c>
      <c r="X373" s="307">
        <f>IF(AND(W373=1),5,IF(AND(W373=2),20,IF(AND(W373=3),50,0)))</f>
        <v>5</v>
      </c>
    </row>
    <row r="374" spans="1:24" x14ac:dyDescent="0.15">
      <c r="A374" s="292">
        <v>372</v>
      </c>
      <c r="B374" s="304">
        <v>3</v>
      </c>
      <c r="C374" s="305" t="s">
        <v>19</v>
      </c>
      <c r="D374" s="320">
        <v>5</v>
      </c>
      <c r="E374" s="306">
        <f>IF(ISERROR(VLOOKUP(F374,[1]JC17!$A$8:$C$34,3)),"-",VLOOKUP(F374,[1]JC17!$A$8:$C$34,3))</f>
        <v>5</v>
      </c>
      <c r="F374" s="307">
        <f>H374+J374+L374+N374+P374+R374+T374+V374+X374</f>
        <v>540</v>
      </c>
      <c r="G374" s="308">
        <v>3</v>
      </c>
      <c r="H374" s="307">
        <f>IF(AND(G374=1),50,IF(AND(G374=2),200,IF(AND(G374=3),350,IF(AND(G374=4),550,IF(AND(G374=5),750,IF(AND(G374=6),950,IF(AND(G374=7),1250,IF(AND(G374=8),1550,IF(AND(G374=9),1850,0)))))))))</f>
        <v>350</v>
      </c>
      <c r="I374" s="308">
        <v>1</v>
      </c>
      <c r="J374" s="307">
        <f>IF(AND(I374=1),25,IF(AND(I374=2),125,IF(AND(I374=3),275,IF(AND(I374=4),450,IF(AND(I374=5),650,0)))))</f>
        <v>25</v>
      </c>
      <c r="K374" s="308">
        <v>1</v>
      </c>
      <c r="L374" s="307">
        <f>IF(AND(K374=1),25,IF(AND(K374=2),125,IF(AND(K374=3),275,IF(AND(K374=4),450,IF(AND(K374=5),650,0)))))</f>
        <v>25</v>
      </c>
      <c r="M374" s="309">
        <v>2</v>
      </c>
      <c r="N374" s="307">
        <f>IF(AND(M374=1),25,IF(AND(M374=2),75,IF(AND(M374=3),150,IF(AND(M374=4),225,IF(AND(M374=5),325,IF(AND(M374=6),450,0))))))</f>
        <v>75</v>
      </c>
      <c r="O374" s="309">
        <v>1</v>
      </c>
      <c r="P374" s="307">
        <f>IF(AND(O374=1),25,IF(AND(O374=2),75,IF(AND(O374=3),150,IF(AND(O374=4),225,IF(AND(O374=5),325,IF(AND(O374=6),450,0))))))</f>
        <v>25</v>
      </c>
      <c r="Q374" s="309">
        <v>1</v>
      </c>
      <c r="R374" s="307">
        <f>IF(AND(Q374=1),10,IF(AND(Q374=2),25,IF(AND(Q374=3),60,IF(AND(Q374=4),110,0))))</f>
        <v>10</v>
      </c>
      <c r="S374" s="308">
        <v>1</v>
      </c>
      <c r="T374" s="307">
        <f>IF(AND(S374=1),20,IF(AND(S374=2),50,IF(AND(S374=3),120,IF(AND(S374=4),220,0))))</f>
        <v>20</v>
      </c>
      <c r="U374" s="308">
        <v>1</v>
      </c>
      <c r="V374" s="307">
        <f>IF(AND(U374=1),5,IF(AND(U374=2),20,IF(AND(U374=3),50,0)))</f>
        <v>5</v>
      </c>
      <c r="W374" s="308">
        <v>1</v>
      </c>
      <c r="X374" s="307">
        <f>IF(AND(W374=1),5,IF(AND(W374=2),20,IF(AND(W374=3),50,0)))</f>
        <v>5</v>
      </c>
    </row>
    <row r="375" spans="1:24" x14ac:dyDescent="0.15">
      <c r="A375" s="292">
        <v>373</v>
      </c>
      <c r="B375" s="304">
        <v>4</v>
      </c>
      <c r="C375" s="297" t="s">
        <v>18</v>
      </c>
      <c r="D375" s="315">
        <v>5</v>
      </c>
      <c r="E375" s="306">
        <f>IF(ISERROR(VLOOKUP(F375,[1]JC17!$A$8:$C$34,3)),"-",VLOOKUP(F375,[1]JC17!$A$8:$C$34,3))</f>
        <v>5</v>
      </c>
      <c r="F375" s="307">
        <f>H375+J375+L375+N375+P375+R375+T375+V375+X375</f>
        <v>540</v>
      </c>
      <c r="G375" s="308">
        <v>3</v>
      </c>
      <c r="H375" s="307">
        <f>IF(AND(G375=1),50,IF(AND(G375=2),200,IF(AND(G375=3),350,IF(AND(G375=4),550,IF(AND(G375=5),750,IF(AND(G375=6),950,IF(AND(G375=7),1250,IF(AND(G375=8),1550,IF(AND(G375=9),1850,0)))))))))</f>
        <v>350</v>
      </c>
      <c r="I375" s="308">
        <v>1</v>
      </c>
      <c r="J375" s="307">
        <f>IF(AND(I375=1),25,IF(AND(I375=2),125,IF(AND(I375=3),275,IF(AND(I375=4),450,IF(AND(I375=5),650,0)))))</f>
        <v>25</v>
      </c>
      <c r="K375" s="308">
        <v>1</v>
      </c>
      <c r="L375" s="307">
        <f>IF(AND(K375=1),25,IF(AND(K375=2),125,IF(AND(K375=3),275,IF(AND(K375=4),450,IF(AND(K375=5),650,0)))))</f>
        <v>25</v>
      </c>
      <c r="M375" s="309">
        <v>2</v>
      </c>
      <c r="N375" s="307">
        <f>IF(AND(M375=1),25,IF(AND(M375=2),75,IF(AND(M375=3),150,IF(AND(M375=4),225,IF(AND(M375=5),325,IF(AND(M375=6),450,0))))))</f>
        <v>75</v>
      </c>
      <c r="O375" s="309">
        <v>1</v>
      </c>
      <c r="P375" s="307">
        <f>IF(AND(O375=1),25,IF(AND(O375=2),75,IF(AND(O375=3),150,IF(AND(O375=4),225,IF(AND(O375=5),325,IF(AND(O375=6),450,0))))))</f>
        <v>25</v>
      </c>
      <c r="Q375" s="309">
        <v>1</v>
      </c>
      <c r="R375" s="307">
        <f>IF(AND(Q375=1),10,IF(AND(Q375=2),25,IF(AND(Q375=3),60,IF(AND(Q375=4),110,0))))</f>
        <v>10</v>
      </c>
      <c r="S375" s="308">
        <v>1</v>
      </c>
      <c r="T375" s="307">
        <f>IF(AND(S375=1),20,IF(AND(S375=2),50,IF(AND(S375=3),120,IF(AND(S375=4),220,0))))</f>
        <v>20</v>
      </c>
      <c r="U375" s="308">
        <v>1</v>
      </c>
      <c r="V375" s="307">
        <f>IF(AND(U375=1),5,IF(AND(U375=2),20,IF(AND(U375=3),50,0)))</f>
        <v>5</v>
      </c>
      <c r="W375" s="308">
        <v>1</v>
      </c>
      <c r="X375" s="307">
        <f>IF(AND(W375=1),5,IF(AND(W375=2),20,IF(AND(W375=3),50,0)))</f>
        <v>5</v>
      </c>
    </row>
    <row r="376" spans="1:24" x14ac:dyDescent="0.15">
      <c r="A376" s="292">
        <v>374</v>
      </c>
      <c r="B376" s="304">
        <v>5</v>
      </c>
      <c r="C376" s="297" t="s">
        <v>9</v>
      </c>
      <c r="D376" s="315">
        <v>3</v>
      </c>
      <c r="E376" s="306">
        <f>IF(ISERROR(VLOOKUP(F376,[1]JC17!$A$8:$C$34,3)),"-",VLOOKUP(F376,[1]JC17!$A$8:$C$34,3))</f>
        <v>3</v>
      </c>
      <c r="F376" s="307">
        <f>H376+J376+L376+N376+P376+R376+T376+V376+X376</f>
        <v>340</v>
      </c>
      <c r="G376" s="308">
        <v>2</v>
      </c>
      <c r="H376" s="307">
        <f>IF(AND(G376=1),50,IF(AND(G376=2),200,IF(AND(G376=3),350,IF(AND(G376=4),550,IF(AND(G376=5),750,IF(AND(G376=6),950,IF(AND(G376=7),1250,IF(AND(G376=8),1550,IF(AND(G376=9),1850,0)))))))))</f>
        <v>200</v>
      </c>
      <c r="I376" s="308">
        <v>1</v>
      </c>
      <c r="J376" s="307">
        <f>IF(AND(I376=1),25,IF(AND(I376=2),125,IF(AND(I376=3),275,IF(AND(I376=4),450,IF(AND(I376=5),650,0)))))</f>
        <v>25</v>
      </c>
      <c r="K376" s="308">
        <v>1</v>
      </c>
      <c r="L376" s="307">
        <f>IF(AND(K376=1),25,IF(AND(K376=2),125,IF(AND(K376=3),275,IF(AND(K376=4),450,IF(AND(K376=5),650,0)))))</f>
        <v>25</v>
      </c>
      <c r="M376" s="309">
        <v>1</v>
      </c>
      <c r="N376" s="307">
        <f>IF(AND(M376=1),25,IF(AND(M376=2),75,IF(AND(M376=3),150,IF(AND(M376=4),225,IF(AND(M376=5),325,IF(AND(M376=6),450,0))))))</f>
        <v>25</v>
      </c>
      <c r="O376" s="309">
        <v>1</v>
      </c>
      <c r="P376" s="307">
        <f>IF(AND(O376=1),25,IF(AND(O376=2),75,IF(AND(O376=3),150,IF(AND(O376=4),225,IF(AND(O376=5),325,IF(AND(O376=6),450,0))))))</f>
        <v>25</v>
      </c>
      <c r="Q376" s="309">
        <v>1</v>
      </c>
      <c r="R376" s="307">
        <f>IF(AND(Q376=1),10,IF(AND(Q376=2),25,IF(AND(Q376=3),60,IF(AND(Q376=4),110,0))))</f>
        <v>10</v>
      </c>
      <c r="S376" s="308">
        <v>1</v>
      </c>
      <c r="T376" s="307">
        <f>IF(AND(S376=1),20,IF(AND(S376=2),50,IF(AND(S376=3),120,IF(AND(S376=4),220,0))))</f>
        <v>20</v>
      </c>
      <c r="U376" s="308">
        <v>1</v>
      </c>
      <c r="V376" s="307">
        <f>IF(AND(U376=1),5,IF(AND(U376=2),20,IF(AND(U376=3),50,0)))</f>
        <v>5</v>
      </c>
      <c r="W376" s="308">
        <v>1</v>
      </c>
      <c r="X376" s="307">
        <f>IF(AND(W376=1),5,IF(AND(W376=2),20,IF(AND(W376=3),50,0)))</f>
        <v>5</v>
      </c>
    </row>
  </sheetData>
  <mergeCells count="25">
    <mergeCell ref="S3:T3"/>
    <mergeCell ref="U3:V3"/>
    <mergeCell ref="W3:X3"/>
    <mergeCell ref="S1:T2"/>
    <mergeCell ref="U1:V2"/>
    <mergeCell ref="W1:X2"/>
    <mergeCell ref="E3:F3"/>
    <mergeCell ref="G3:H3"/>
    <mergeCell ref="I3:J3"/>
    <mergeCell ref="K3:L3"/>
    <mergeCell ref="M3:N3"/>
    <mergeCell ref="O3:P3"/>
    <mergeCell ref="Q3:R3"/>
    <mergeCell ref="G1:H2"/>
    <mergeCell ref="I1:J2"/>
    <mergeCell ref="K1:L2"/>
    <mergeCell ref="M1:N2"/>
    <mergeCell ref="O1:P2"/>
    <mergeCell ref="Q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95"/>
  <sheetViews>
    <sheetView topLeftCell="B1" workbookViewId="0">
      <selection activeCell="M27" sqref="M27"/>
    </sheetView>
  </sheetViews>
  <sheetFormatPr baseColWidth="10" defaultColWidth="9.1640625" defaultRowHeight="14" x14ac:dyDescent="0.15"/>
  <cols>
    <col min="1" max="1" width="4.6640625" style="292" hidden="1" customWidth="1"/>
    <col min="2" max="2" width="4.5" style="292" customWidth="1"/>
    <col min="3" max="3" width="68.6640625" style="294" bestFit="1" customWidth="1"/>
    <col min="4" max="4" width="11.1640625" style="357" customWidth="1"/>
    <col min="5" max="16384" width="9.1640625" style="294"/>
  </cols>
  <sheetData>
    <row r="1" spans="1:20" s="291" customFormat="1" ht="33" customHeight="1" x14ac:dyDescent="0.2">
      <c r="A1" s="512" t="s">
        <v>1394</v>
      </c>
      <c r="B1" s="513" t="s">
        <v>1395</v>
      </c>
      <c r="C1" s="513" t="s">
        <v>1396</v>
      </c>
      <c r="D1" s="518" t="s">
        <v>132</v>
      </c>
      <c r="E1" s="515" t="s">
        <v>125</v>
      </c>
      <c r="F1" s="511" t="s">
        <v>1397</v>
      </c>
      <c r="G1" s="511" t="s">
        <v>1420</v>
      </c>
      <c r="H1" s="511"/>
      <c r="I1" s="511" t="s">
        <v>1421</v>
      </c>
      <c r="J1" s="511"/>
      <c r="K1" s="511" t="s">
        <v>1422</v>
      </c>
      <c r="L1" s="511"/>
      <c r="M1" s="511" t="s">
        <v>1423</v>
      </c>
      <c r="N1" s="511"/>
      <c r="O1" s="511" t="s">
        <v>1424</v>
      </c>
      <c r="P1" s="511"/>
      <c r="Q1" s="511" t="s">
        <v>1425</v>
      </c>
      <c r="R1" s="511"/>
      <c r="S1" s="511" t="s">
        <v>1426</v>
      </c>
      <c r="T1" s="511"/>
    </row>
    <row r="2" spans="1:20" s="291" customFormat="1" ht="15" customHeight="1" x14ac:dyDescent="0.2">
      <c r="A2" s="512"/>
      <c r="B2" s="513"/>
      <c r="C2" s="513"/>
      <c r="D2" s="519"/>
      <c r="E2" s="515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</row>
    <row r="3" spans="1:20" x14ac:dyDescent="0.15">
      <c r="A3" s="292" t="s">
        <v>1407</v>
      </c>
      <c r="B3" s="293">
        <v>1</v>
      </c>
      <c r="C3" s="293">
        <v>2</v>
      </c>
      <c r="D3" s="355" t="s">
        <v>1408</v>
      </c>
      <c r="E3" s="293">
        <v>3</v>
      </c>
      <c r="F3" s="293">
        <v>4</v>
      </c>
      <c r="G3" s="520">
        <v>5</v>
      </c>
      <c r="H3" s="520"/>
      <c r="I3" s="520">
        <v>6</v>
      </c>
      <c r="J3" s="520"/>
      <c r="K3" s="520">
        <v>7</v>
      </c>
      <c r="L3" s="520"/>
      <c r="M3" s="520">
        <v>8</v>
      </c>
      <c r="N3" s="520"/>
      <c r="O3" s="520">
        <v>9</v>
      </c>
      <c r="P3" s="520"/>
      <c r="Q3" s="520">
        <v>10</v>
      </c>
      <c r="R3" s="520"/>
      <c r="S3" s="520">
        <v>11</v>
      </c>
      <c r="T3" s="520"/>
    </row>
    <row r="4" spans="1:20" x14ac:dyDescent="0.15">
      <c r="A4" s="292">
        <v>1</v>
      </c>
      <c r="B4" s="295"/>
      <c r="C4" s="296" t="s">
        <v>166</v>
      </c>
      <c r="D4" s="355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5" spans="1:20" x14ac:dyDescent="0.15">
      <c r="A5" s="292">
        <v>2</v>
      </c>
      <c r="B5" s="298">
        <v>1</v>
      </c>
      <c r="C5" s="299" t="s">
        <v>784</v>
      </c>
      <c r="D5" s="355">
        <v>14</v>
      </c>
      <c r="E5" s="321">
        <f>IF(ISERROR(VLOOKUP(F5,[1]JC17!$A$8:$C$34,3)),"-",VLOOKUP(F5,[1]JC17!$A$8:$C$34,3))</f>
        <v>14</v>
      </c>
      <c r="F5" s="322">
        <f t="shared" ref="F5:F16" si="0">H5+J5+L5+N5+P5+R5+T5</f>
        <v>3095</v>
      </c>
      <c r="G5" s="323">
        <v>2</v>
      </c>
      <c r="H5" s="322">
        <f t="shared" ref="H5:H16" si="1">IF(AND(G5=1),175,IF(AND(G5=2),350,IF(AND(G5=3),550,IF(AND(G5=4),775,IF(AND(G5=5),900,0)))))</f>
        <v>350</v>
      </c>
      <c r="I5" s="323">
        <v>2</v>
      </c>
      <c r="J5" s="322">
        <f t="shared" ref="J5:J16" si="2">IF(AND(I5=1),100,IF(AND(I5=2),250,IF(AND(I5=3),350,0)))</f>
        <v>250</v>
      </c>
      <c r="K5" s="323">
        <v>1</v>
      </c>
      <c r="L5" s="322">
        <f t="shared" ref="L5:L16" si="3">IF(AND(K5=1),450,IF(AND(K5=2),775,IF(AND(K5=3),900,0)))</f>
        <v>450</v>
      </c>
      <c r="M5" s="324">
        <v>2</v>
      </c>
      <c r="N5" s="322">
        <f t="shared" ref="N5:N16" si="4">IF(AND(M5=1),25,IF(AND(M5=2),50,IF(AND(M5=3),75,IF(AND(M5=4),100,0))))</f>
        <v>50</v>
      </c>
      <c r="O5" s="324">
        <v>2</v>
      </c>
      <c r="P5" s="322">
        <f t="shared" ref="P5:P16" si="5">IF(AND(O5=1),30,IF(AND(O5=2),75,IF(AND(O5=3),100,IF(AND(O5=4),125,0))))</f>
        <v>75</v>
      </c>
      <c r="Q5" s="323">
        <v>6</v>
      </c>
      <c r="R5" s="322">
        <f t="shared" ref="R5:R16" si="6">IF(AND(Q5=1),75,IF(AND(Q5=2),205,IF(AND(Q5=3),340,IF(AND(Q5=4),505,IF(AND(Q5=5),650,IF(AND(Q5=6),800,IF(AND(Q5=7),930,IF(AND(Q5=8),1030,0))))))))</f>
        <v>800</v>
      </c>
      <c r="S5" s="324">
        <v>4</v>
      </c>
      <c r="T5" s="322">
        <f t="shared" ref="T5:T16" si="7">IF(AND(S5=1),310,IF(AND(S5=2),575,IF(AND(S5=3),975,IF(AND(S5=4),1120,IF(AND(S5=5),1225,IF(AND(S5=6),1325,0))))))</f>
        <v>1120</v>
      </c>
    </row>
    <row r="6" spans="1:20" x14ac:dyDescent="0.15">
      <c r="A6" s="292">
        <v>3</v>
      </c>
      <c r="B6" s="298">
        <v>2</v>
      </c>
      <c r="C6" s="299" t="s">
        <v>46</v>
      </c>
      <c r="D6" s="355">
        <v>12</v>
      </c>
      <c r="E6" s="321">
        <f>IF(ISERROR(VLOOKUP(F6,[1]JC17!$A$8:$C$34,3)),"-",VLOOKUP(F6,[1]JC17!$A$8:$C$34,3))</f>
        <v>12</v>
      </c>
      <c r="F6" s="322">
        <f t="shared" si="0"/>
        <v>2225</v>
      </c>
      <c r="G6" s="323">
        <v>1</v>
      </c>
      <c r="H6" s="322">
        <f t="shared" si="1"/>
        <v>175</v>
      </c>
      <c r="I6" s="323">
        <v>2</v>
      </c>
      <c r="J6" s="322">
        <f t="shared" si="2"/>
        <v>250</v>
      </c>
      <c r="K6" s="323">
        <v>1</v>
      </c>
      <c r="L6" s="322">
        <f t="shared" si="3"/>
        <v>450</v>
      </c>
      <c r="M6" s="324">
        <v>2</v>
      </c>
      <c r="N6" s="322">
        <f t="shared" si="4"/>
        <v>50</v>
      </c>
      <c r="O6" s="324">
        <v>2</v>
      </c>
      <c r="P6" s="322">
        <f t="shared" si="5"/>
        <v>75</v>
      </c>
      <c r="Q6" s="323">
        <v>5</v>
      </c>
      <c r="R6" s="322">
        <f t="shared" si="6"/>
        <v>650</v>
      </c>
      <c r="S6" s="324">
        <v>2</v>
      </c>
      <c r="T6" s="322">
        <f t="shared" si="7"/>
        <v>575</v>
      </c>
    </row>
    <row r="7" spans="1:20" x14ac:dyDescent="0.15">
      <c r="A7" s="292">
        <v>4</v>
      </c>
      <c r="B7" s="300">
        <v>3</v>
      </c>
      <c r="C7" s="301" t="s">
        <v>116</v>
      </c>
      <c r="D7" s="355">
        <v>9</v>
      </c>
      <c r="E7" s="321">
        <f>IF(ISERROR(VLOOKUP(F7,[1]JC17!$A$8:$C$34,3)),"-",VLOOKUP(F7,[1]JC17!$A$8:$C$34,3))</f>
        <v>9</v>
      </c>
      <c r="F7" s="322">
        <f t="shared" si="0"/>
        <v>1430</v>
      </c>
      <c r="G7" s="323">
        <v>1</v>
      </c>
      <c r="H7" s="322">
        <f t="shared" si="1"/>
        <v>175</v>
      </c>
      <c r="I7" s="323">
        <v>1</v>
      </c>
      <c r="J7" s="322">
        <f t="shared" si="2"/>
        <v>100</v>
      </c>
      <c r="K7" s="323">
        <v>1</v>
      </c>
      <c r="L7" s="322">
        <f t="shared" si="3"/>
        <v>450</v>
      </c>
      <c r="M7" s="324">
        <v>1</v>
      </c>
      <c r="N7" s="322">
        <f t="shared" si="4"/>
        <v>25</v>
      </c>
      <c r="O7" s="324">
        <v>1</v>
      </c>
      <c r="P7" s="322">
        <f t="shared" si="5"/>
        <v>30</v>
      </c>
      <c r="Q7" s="323">
        <v>3</v>
      </c>
      <c r="R7" s="322">
        <f t="shared" si="6"/>
        <v>340</v>
      </c>
      <c r="S7" s="324">
        <v>1</v>
      </c>
      <c r="T7" s="322">
        <f t="shared" si="7"/>
        <v>310</v>
      </c>
    </row>
    <row r="8" spans="1:20" x14ac:dyDescent="0.15">
      <c r="A8" s="292">
        <v>12</v>
      </c>
      <c r="B8" s="300">
        <v>4</v>
      </c>
      <c r="C8" s="301" t="s">
        <v>118</v>
      </c>
      <c r="D8" s="355">
        <v>8</v>
      </c>
      <c r="E8" s="321">
        <f>IF(ISERROR(VLOOKUP(F8,[1]JC17!$A$8:$C$34,3)),"-",VLOOKUP(F8,[1]JC17!$A$8:$C$34,3))</f>
        <v>8</v>
      </c>
      <c r="F8" s="322">
        <f t="shared" si="0"/>
        <v>1295</v>
      </c>
      <c r="G8" s="323">
        <v>1</v>
      </c>
      <c r="H8" s="322">
        <f t="shared" si="1"/>
        <v>175</v>
      </c>
      <c r="I8" s="323">
        <v>1</v>
      </c>
      <c r="J8" s="322">
        <f t="shared" si="2"/>
        <v>100</v>
      </c>
      <c r="K8" s="323">
        <v>1</v>
      </c>
      <c r="L8" s="322">
        <f t="shared" si="3"/>
        <v>450</v>
      </c>
      <c r="M8" s="324">
        <v>1</v>
      </c>
      <c r="N8" s="322">
        <f t="shared" si="4"/>
        <v>25</v>
      </c>
      <c r="O8" s="324">
        <v>1</v>
      </c>
      <c r="P8" s="322">
        <f t="shared" si="5"/>
        <v>30</v>
      </c>
      <c r="Q8" s="323">
        <v>2</v>
      </c>
      <c r="R8" s="322">
        <f t="shared" si="6"/>
        <v>205</v>
      </c>
      <c r="S8" s="324">
        <v>1</v>
      </c>
      <c r="T8" s="322">
        <f t="shared" si="7"/>
        <v>310</v>
      </c>
    </row>
    <row r="9" spans="1:20" x14ac:dyDescent="0.15">
      <c r="A9" s="292">
        <v>16</v>
      </c>
      <c r="B9" s="300">
        <v>5</v>
      </c>
      <c r="C9" s="301" t="s">
        <v>48</v>
      </c>
      <c r="D9" s="355">
        <v>8</v>
      </c>
      <c r="E9" s="321">
        <f>IF(ISERROR(VLOOKUP(F9,[1]JC17!$A$8:$C$34,3)),"-",VLOOKUP(F9,[1]JC17!$A$8:$C$34,3))</f>
        <v>8</v>
      </c>
      <c r="F9" s="322">
        <f t="shared" si="0"/>
        <v>1295</v>
      </c>
      <c r="G9" s="323">
        <v>1</v>
      </c>
      <c r="H9" s="322">
        <f t="shared" si="1"/>
        <v>175</v>
      </c>
      <c r="I9" s="323">
        <v>1</v>
      </c>
      <c r="J9" s="322">
        <f t="shared" si="2"/>
        <v>100</v>
      </c>
      <c r="K9" s="323">
        <v>1</v>
      </c>
      <c r="L9" s="322">
        <f t="shared" si="3"/>
        <v>450</v>
      </c>
      <c r="M9" s="324">
        <v>1</v>
      </c>
      <c r="N9" s="322">
        <f t="shared" si="4"/>
        <v>25</v>
      </c>
      <c r="O9" s="324">
        <v>1</v>
      </c>
      <c r="P9" s="322">
        <f t="shared" si="5"/>
        <v>30</v>
      </c>
      <c r="Q9" s="323">
        <v>2</v>
      </c>
      <c r="R9" s="322">
        <f t="shared" si="6"/>
        <v>205</v>
      </c>
      <c r="S9" s="324">
        <v>1</v>
      </c>
      <c r="T9" s="322">
        <f t="shared" si="7"/>
        <v>310</v>
      </c>
    </row>
    <row r="10" spans="1:20" x14ac:dyDescent="0.15">
      <c r="A10" s="292">
        <v>19</v>
      </c>
      <c r="B10" s="298">
        <v>6</v>
      </c>
      <c r="C10" s="299" t="s">
        <v>47</v>
      </c>
      <c r="D10" s="355">
        <v>12</v>
      </c>
      <c r="E10" s="321">
        <f>IF(ISERROR(VLOOKUP(F10,[1]JC17!$A$8:$C$34,3)),"-",VLOOKUP(F10,[1]JC17!$A$8:$C$34,3))</f>
        <v>12</v>
      </c>
      <c r="F10" s="322">
        <f t="shared" si="0"/>
        <v>2225</v>
      </c>
      <c r="G10" s="323">
        <v>1</v>
      </c>
      <c r="H10" s="322">
        <f t="shared" si="1"/>
        <v>175</v>
      </c>
      <c r="I10" s="323">
        <v>2</v>
      </c>
      <c r="J10" s="322">
        <f t="shared" si="2"/>
        <v>250</v>
      </c>
      <c r="K10" s="323">
        <v>1</v>
      </c>
      <c r="L10" s="322">
        <f t="shared" si="3"/>
        <v>450</v>
      </c>
      <c r="M10" s="324">
        <v>2</v>
      </c>
      <c r="N10" s="322">
        <f t="shared" si="4"/>
        <v>50</v>
      </c>
      <c r="O10" s="324">
        <v>2</v>
      </c>
      <c r="P10" s="322">
        <f t="shared" si="5"/>
        <v>75</v>
      </c>
      <c r="Q10" s="323">
        <v>5</v>
      </c>
      <c r="R10" s="322">
        <f t="shared" si="6"/>
        <v>650</v>
      </c>
      <c r="S10" s="324">
        <v>2</v>
      </c>
      <c r="T10" s="322">
        <f t="shared" si="7"/>
        <v>575</v>
      </c>
    </row>
    <row r="11" spans="1:20" x14ac:dyDescent="0.15">
      <c r="A11" s="292">
        <v>20</v>
      </c>
      <c r="B11" s="300">
        <v>7</v>
      </c>
      <c r="C11" s="301" t="s">
        <v>117</v>
      </c>
      <c r="D11" s="355">
        <v>9</v>
      </c>
      <c r="E11" s="321">
        <f>IF(ISERROR(VLOOKUP(F11,[1]JC17!$A$8:$C$34,3)),"-",VLOOKUP(F11,[1]JC17!$A$8:$C$34,3))</f>
        <v>9</v>
      </c>
      <c r="F11" s="322">
        <f t="shared" si="0"/>
        <v>1430</v>
      </c>
      <c r="G11" s="323">
        <v>1</v>
      </c>
      <c r="H11" s="322">
        <f t="shared" si="1"/>
        <v>175</v>
      </c>
      <c r="I11" s="323">
        <v>1</v>
      </c>
      <c r="J11" s="322">
        <f t="shared" si="2"/>
        <v>100</v>
      </c>
      <c r="K11" s="323">
        <v>1</v>
      </c>
      <c r="L11" s="322">
        <f t="shared" si="3"/>
        <v>450</v>
      </c>
      <c r="M11" s="324">
        <v>1</v>
      </c>
      <c r="N11" s="322">
        <f t="shared" si="4"/>
        <v>25</v>
      </c>
      <c r="O11" s="324">
        <v>1</v>
      </c>
      <c r="P11" s="322">
        <f t="shared" si="5"/>
        <v>30</v>
      </c>
      <c r="Q11" s="323">
        <v>3</v>
      </c>
      <c r="R11" s="322">
        <f t="shared" si="6"/>
        <v>340</v>
      </c>
      <c r="S11" s="324">
        <v>1</v>
      </c>
      <c r="T11" s="322">
        <f t="shared" si="7"/>
        <v>310</v>
      </c>
    </row>
    <row r="12" spans="1:20" x14ac:dyDescent="0.15">
      <c r="A12" s="292">
        <v>24</v>
      </c>
      <c r="B12" s="300">
        <v>8</v>
      </c>
      <c r="C12" s="301" t="s">
        <v>119</v>
      </c>
      <c r="D12" s="355">
        <v>8</v>
      </c>
      <c r="E12" s="321">
        <f>IF(ISERROR(VLOOKUP(F12,[1]JC17!$A$8:$C$34,3)),"-",VLOOKUP(F12,[1]JC17!$A$8:$C$34,3))</f>
        <v>8</v>
      </c>
      <c r="F12" s="322">
        <f t="shared" si="0"/>
        <v>1295</v>
      </c>
      <c r="G12" s="323">
        <v>1</v>
      </c>
      <c r="H12" s="322">
        <f t="shared" si="1"/>
        <v>175</v>
      </c>
      <c r="I12" s="323">
        <v>1</v>
      </c>
      <c r="J12" s="322">
        <f t="shared" si="2"/>
        <v>100</v>
      </c>
      <c r="K12" s="323">
        <v>1</v>
      </c>
      <c r="L12" s="322">
        <f t="shared" si="3"/>
        <v>450</v>
      </c>
      <c r="M12" s="324">
        <v>1</v>
      </c>
      <c r="N12" s="322">
        <f t="shared" si="4"/>
        <v>25</v>
      </c>
      <c r="O12" s="324">
        <v>1</v>
      </c>
      <c r="P12" s="322">
        <f t="shared" si="5"/>
        <v>30</v>
      </c>
      <c r="Q12" s="323">
        <v>2</v>
      </c>
      <c r="R12" s="322">
        <f t="shared" si="6"/>
        <v>205</v>
      </c>
      <c r="S12" s="324">
        <v>1</v>
      </c>
      <c r="T12" s="322">
        <f t="shared" si="7"/>
        <v>310</v>
      </c>
    </row>
    <row r="13" spans="1:20" x14ac:dyDescent="0.15">
      <c r="A13" s="292">
        <v>27</v>
      </c>
      <c r="B13" s="300">
        <v>9</v>
      </c>
      <c r="C13" s="301" t="s">
        <v>120</v>
      </c>
      <c r="D13" s="355">
        <v>8</v>
      </c>
      <c r="E13" s="321">
        <f>IF(ISERROR(VLOOKUP(F13,[1]JC17!$A$8:$C$34,3)),"-",VLOOKUP(F13,[1]JC17!$A$8:$C$34,3))</f>
        <v>8</v>
      </c>
      <c r="F13" s="322">
        <f t="shared" si="0"/>
        <v>1295</v>
      </c>
      <c r="G13" s="323">
        <v>1</v>
      </c>
      <c r="H13" s="322">
        <f t="shared" si="1"/>
        <v>175</v>
      </c>
      <c r="I13" s="323">
        <v>1</v>
      </c>
      <c r="J13" s="322">
        <f t="shared" si="2"/>
        <v>100</v>
      </c>
      <c r="K13" s="323">
        <v>1</v>
      </c>
      <c r="L13" s="322">
        <f t="shared" si="3"/>
        <v>450</v>
      </c>
      <c r="M13" s="324">
        <v>1</v>
      </c>
      <c r="N13" s="322">
        <f t="shared" si="4"/>
        <v>25</v>
      </c>
      <c r="O13" s="324">
        <v>1</v>
      </c>
      <c r="P13" s="322">
        <f t="shared" si="5"/>
        <v>30</v>
      </c>
      <c r="Q13" s="323">
        <v>2</v>
      </c>
      <c r="R13" s="322">
        <f t="shared" si="6"/>
        <v>205</v>
      </c>
      <c r="S13" s="324">
        <v>1</v>
      </c>
      <c r="T13" s="322">
        <f t="shared" si="7"/>
        <v>310</v>
      </c>
    </row>
    <row r="14" spans="1:20" x14ac:dyDescent="0.15">
      <c r="A14" s="292">
        <v>30</v>
      </c>
      <c r="B14" s="298">
        <v>10</v>
      </c>
      <c r="C14" s="299" t="s">
        <v>49</v>
      </c>
      <c r="D14" s="355">
        <v>11</v>
      </c>
      <c r="E14" s="321">
        <f>IF(ISERROR(VLOOKUP(F14,[1]JC17!$A$8:$C$34,3)),"-",VLOOKUP(F14,[1]JC17!$A$8:$C$34,3))</f>
        <v>11</v>
      </c>
      <c r="F14" s="322">
        <f t="shared" si="0"/>
        <v>1930</v>
      </c>
      <c r="G14" s="323">
        <v>1</v>
      </c>
      <c r="H14" s="322">
        <f t="shared" si="1"/>
        <v>175</v>
      </c>
      <c r="I14" s="323">
        <v>1</v>
      </c>
      <c r="J14" s="322">
        <f t="shared" si="2"/>
        <v>100</v>
      </c>
      <c r="K14" s="323">
        <v>1</v>
      </c>
      <c r="L14" s="322">
        <f t="shared" si="3"/>
        <v>450</v>
      </c>
      <c r="M14" s="324">
        <v>2</v>
      </c>
      <c r="N14" s="322">
        <f t="shared" si="4"/>
        <v>50</v>
      </c>
      <c r="O14" s="324">
        <v>2</v>
      </c>
      <c r="P14" s="322">
        <f t="shared" si="5"/>
        <v>75</v>
      </c>
      <c r="Q14" s="323">
        <v>4</v>
      </c>
      <c r="R14" s="322">
        <f t="shared" si="6"/>
        <v>505</v>
      </c>
      <c r="S14" s="324">
        <v>2</v>
      </c>
      <c r="T14" s="322">
        <f t="shared" si="7"/>
        <v>575</v>
      </c>
    </row>
    <row r="15" spans="1:20" x14ac:dyDescent="0.15">
      <c r="A15" s="292">
        <v>31</v>
      </c>
      <c r="B15" s="300">
        <v>11</v>
      </c>
      <c r="C15" s="301" t="s">
        <v>121</v>
      </c>
      <c r="D15" s="355">
        <v>8</v>
      </c>
      <c r="E15" s="321">
        <f>IF(ISERROR(VLOOKUP(F15,[1]JC17!$A$8:$C$34,3)),"-",VLOOKUP(F15,[1]JC17!$A$8:$C$34,3))</f>
        <v>8</v>
      </c>
      <c r="F15" s="322">
        <f t="shared" si="0"/>
        <v>1295</v>
      </c>
      <c r="G15" s="323">
        <v>1</v>
      </c>
      <c r="H15" s="322">
        <f t="shared" si="1"/>
        <v>175</v>
      </c>
      <c r="I15" s="323">
        <v>1</v>
      </c>
      <c r="J15" s="322">
        <f t="shared" si="2"/>
        <v>100</v>
      </c>
      <c r="K15" s="323">
        <v>1</v>
      </c>
      <c r="L15" s="322">
        <f t="shared" si="3"/>
        <v>450</v>
      </c>
      <c r="M15" s="324">
        <v>1</v>
      </c>
      <c r="N15" s="322">
        <f t="shared" si="4"/>
        <v>25</v>
      </c>
      <c r="O15" s="324">
        <v>1</v>
      </c>
      <c r="P15" s="322">
        <f t="shared" si="5"/>
        <v>30</v>
      </c>
      <c r="Q15" s="323">
        <v>2</v>
      </c>
      <c r="R15" s="322">
        <f t="shared" si="6"/>
        <v>205</v>
      </c>
      <c r="S15" s="324">
        <v>1</v>
      </c>
      <c r="T15" s="322">
        <f t="shared" si="7"/>
        <v>310</v>
      </c>
    </row>
    <row r="16" spans="1:20" x14ac:dyDescent="0.15">
      <c r="A16" s="292">
        <v>34</v>
      </c>
      <c r="B16" s="300">
        <v>12</v>
      </c>
      <c r="C16" s="301" t="s">
        <v>122</v>
      </c>
      <c r="D16" s="355">
        <v>8</v>
      </c>
      <c r="E16" s="321">
        <f>IF(ISERROR(VLOOKUP(F16,[1]JC17!$A$8:$C$34,3)),"-",VLOOKUP(F16,[1]JC17!$A$8:$C$34,3))</f>
        <v>8</v>
      </c>
      <c r="F16" s="322">
        <f t="shared" si="0"/>
        <v>1295</v>
      </c>
      <c r="G16" s="323">
        <v>1</v>
      </c>
      <c r="H16" s="322">
        <f t="shared" si="1"/>
        <v>175</v>
      </c>
      <c r="I16" s="323">
        <v>1</v>
      </c>
      <c r="J16" s="322">
        <f t="shared" si="2"/>
        <v>100</v>
      </c>
      <c r="K16" s="323">
        <v>1</v>
      </c>
      <c r="L16" s="322">
        <f t="shared" si="3"/>
        <v>450</v>
      </c>
      <c r="M16" s="324">
        <v>1</v>
      </c>
      <c r="N16" s="322">
        <f t="shared" si="4"/>
        <v>25</v>
      </c>
      <c r="O16" s="324">
        <v>1</v>
      </c>
      <c r="P16" s="322">
        <f t="shared" si="5"/>
        <v>30</v>
      </c>
      <c r="Q16" s="323">
        <v>2</v>
      </c>
      <c r="R16" s="322">
        <f t="shared" si="6"/>
        <v>205</v>
      </c>
      <c r="S16" s="324">
        <v>1</v>
      </c>
      <c r="T16" s="322">
        <f t="shared" si="7"/>
        <v>310</v>
      </c>
    </row>
    <row r="17" spans="1:20" x14ac:dyDescent="0.15">
      <c r="A17" s="292">
        <v>37</v>
      </c>
      <c r="B17" s="295"/>
      <c r="C17" s="296" t="s">
        <v>174</v>
      </c>
      <c r="D17" s="355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</row>
    <row r="18" spans="1:20" x14ac:dyDescent="0.15">
      <c r="A18" s="292">
        <v>38</v>
      </c>
      <c r="B18" s="298">
        <v>13</v>
      </c>
      <c r="C18" s="299" t="s">
        <v>783</v>
      </c>
      <c r="D18" s="355">
        <v>14</v>
      </c>
      <c r="E18" s="321">
        <f>IF(ISERROR(VLOOKUP(F18,[1]JC17!$A$8:$C$34,3)),"-",VLOOKUP(F18,[1]JC17!$A$8:$C$34,3))</f>
        <v>14</v>
      </c>
      <c r="F18" s="322">
        <f t="shared" ref="F18:F33" si="8">H18+J18+L18+N18+P18+R18+T18</f>
        <v>3095</v>
      </c>
      <c r="G18" s="323">
        <v>2</v>
      </c>
      <c r="H18" s="322">
        <f t="shared" ref="H18:H33" si="9">IF(AND(G18=1),175,IF(AND(G18=2),350,IF(AND(G18=3),550,IF(AND(G18=4),775,IF(AND(G18=5),900,0)))))</f>
        <v>350</v>
      </c>
      <c r="I18" s="323">
        <v>2</v>
      </c>
      <c r="J18" s="322">
        <f t="shared" ref="J18:J33" si="10">IF(AND(I18=1),100,IF(AND(I18=2),250,IF(AND(I18=3),350,0)))</f>
        <v>250</v>
      </c>
      <c r="K18" s="323">
        <v>1</v>
      </c>
      <c r="L18" s="322">
        <f t="shared" ref="L18:L33" si="11">IF(AND(K18=1),450,IF(AND(K18=2),775,IF(AND(K18=3),900,0)))</f>
        <v>450</v>
      </c>
      <c r="M18" s="324">
        <v>2</v>
      </c>
      <c r="N18" s="322">
        <f t="shared" ref="N18:N33" si="12">IF(AND(M18=1),25,IF(AND(M18=2),50,IF(AND(M18=3),75,IF(AND(M18=4),100,0))))</f>
        <v>50</v>
      </c>
      <c r="O18" s="324">
        <v>2</v>
      </c>
      <c r="P18" s="322">
        <f t="shared" ref="P18:P33" si="13">IF(AND(O18=1),30,IF(AND(O18=2),75,IF(AND(O18=3),100,IF(AND(O18=4),125,0))))</f>
        <v>75</v>
      </c>
      <c r="Q18" s="323">
        <v>6</v>
      </c>
      <c r="R18" s="322">
        <f t="shared" ref="R18:R33" si="14">IF(AND(Q18=1),75,IF(AND(Q18=2),205,IF(AND(Q18=3),340,IF(AND(Q18=4),505,IF(AND(Q18=5),650,IF(AND(Q18=6),800,IF(AND(Q18=7),930,IF(AND(Q18=8),1030,0))))))))</f>
        <v>800</v>
      </c>
      <c r="S18" s="324">
        <v>4</v>
      </c>
      <c r="T18" s="322">
        <f t="shared" ref="T18:T33" si="15">IF(AND(S18=1),310,IF(AND(S18=2),575,IF(AND(S18=3),975,IF(AND(S18=4),1120,IF(AND(S18=5),1225,IF(AND(S18=6),1325,0))))))</f>
        <v>1120</v>
      </c>
    </row>
    <row r="19" spans="1:20" x14ac:dyDescent="0.15">
      <c r="A19" s="292">
        <v>39</v>
      </c>
      <c r="B19" s="298">
        <v>14</v>
      </c>
      <c r="C19" s="299" t="s">
        <v>1427</v>
      </c>
      <c r="D19" s="355">
        <v>12</v>
      </c>
      <c r="E19" s="321">
        <f>IF(ISERROR(VLOOKUP(F19,[1]JC17!$A$8:$C$34,3)),"-",VLOOKUP(F19,[1]JC17!$A$8:$C$34,3))</f>
        <v>12</v>
      </c>
      <c r="F19" s="322">
        <f t="shared" si="8"/>
        <v>2225</v>
      </c>
      <c r="G19" s="323">
        <v>1</v>
      </c>
      <c r="H19" s="322">
        <f t="shared" si="9"/>
        <v>175</v>
      </c>
      <c r="I19" s="323">
        <v>2</v>
      </c>
      <c r="J19" s="322">
        <f t="shared" si="10"/>
        <v>250</v>
      </c>
      <c r="K19" s="323">
        <v>1</v>
      </c>
      <c r="L19" s="322">
        <f t="shared" si="11"/>
        <v>450</v>
      </c>
      <c r="M19" s="324">
        <v>2</v>
      </c>
      <c r="N19" s="322">
        <f t="shared" si="12"/>
        <v>50</v>
      </c>
      <c r="O19" s="324">
        <v>2</v>
      </c>
      <c r="P19" s="322">
        <f t="shared" si="13"/>
        <v>75</v>
      </c>
      <c r="Q19" s="323">
        <v>5</v>
      </c>
      <c r="R19" s="322">
        <f t="shared" si="14"/>
        <v>650</v>
      </c>
      <c r="S19" s="324">
        <v>2</v>
      </c>
      <c r="T19" s="322">
        <f t="shared" si="15"/>
        <v>575</v>
      </c>
    </row>
    <row r="20" spans="1:20" x14ac:dyDescent="0.15">
      <c r="A20" s="292">
        <v>40</v>
      </c>
      <c r="B20" s="300">
        <v>15</v>
      </c>
      <c r="C20" s="301" t="s">
        <v>54</v>
      </c>
      <c r="D20" s="355">
        <v>8</v>
      </c>
      <c r="E20" s="321">
        <f>IF(ISERROR(VLOOKUP(F20,[1]JC17!$A$8:$C$34,3)),"-",VLOOKUP(F20,[1]JC17!$A$8:$C$34,3))</f>
        <v>8</v>
      </c>
      <c r="F20" s="322">
        <f t="shared" si="8"/>
        <v>1295</v>
      </c>
      <c r="G20" s="323">
        <v>1</v>
      </c>
      <c r="H20" s="322">
        <f t="shared" si="9"/>
        <v>175</v>
      </c>
      <c r="I20" s="323">
        <v>1</v>
      </c>
      <c r="J20" s="322">
        <f t="shared" si="10"/>
        <v>100</v>
      </c>
      <c r="K20" s="323">
        <v>1</v>
      </c>
      <c r="L20" s="322">
        <f t="shared" si="11"/>
        <v>450</v>
      </c>
      <c r="M20" s="324">
        <v>1</v>
      </c>
      <c r="N20" s="322">
        <f t="shared" si="12"/>
        <v>25</v>
      </c>
      <c r="O20" s="324">
        <v>1</v>
      </c>
      <c r="P20" s="322">
        <f t="shared" si="13"/>
        <v>30</v>
      </c>
      <c r="Q20" s="323">
        <v>2</v>
      </c>
      <c r="R20" s="322">
        <f t="shared" si="14"/>
        <v>205</v>
      </c>
      <c r="S20" s="324">
        <v>1</v>
      </c>
      <c r="T20" s="322">
        <f t="shared" si="15"/>
        <v>310</v>
      </c>
    </row>
    <row r="21" spans="1:20" x14ac:dyDescent="0.15">
      <c r="A21" s="292">
        <v>50</v>
      </c>
      <c r="B21" s="300">
        <v>16</v>
      </c>
      <c r="C21" s="301" t="s">
        <v>61</v>
      </c>
      <c r="D21" s="355">
        <v>8</v>
      </c>
      <c r="E21" s="321">
        <f>IF(ISERROR(VLOOKUP(F21,[1]JC17!$A$8:$C$34,3)),"-",VLOOKUP(F21,[1]JC17!$A$8:$C$34,3))</f>
        <v>8</v>
      </c>
      <c r="F21" s="322">
        <f t="shared" si="8"/>
        <v>1295</v>
      </c>
      <c r="G21" s="323">
        <v>1</v>
      </c>
      <c r="H21" s="322">
        <f t="shared" si="9"/>
        <v>175</v>
      </c>
      <c r="I21" s="323">
        <v>1</v>
      </c>
      <c r="J21" s="322">
        <f t="shared" si="10"/>
        <v>100</v>
      </c>
      <c r="K21" s="323">
        <v>1</v>
      </c>
      <c r="L21" s="322">
        <f t="shared" si="11"/>
        <v>450</v>
      </c>
      <c r="M21" s="324">
        <v>1</v>
      </c>
      <c r="N21" s="322">
        <f t="shared" si="12"/>
        <v>25</v>
      </c>
      <c r="O21" s="324">
        <v>1</v>
      </c>
      <c r="P21" s="322">
        <f t="shared" si="13"/>
        <v>30</v>
      </c>
      <c r="Q21" s="323">
        <v>2</v>
      </c>
      <c r="R21" s="322">
        <f t="shared" si="14"/>
        <v>205</v>
      </c>
      <c r="S21" s="324">
        <v>1</v>
      </c>
      <c r="T21" s="322">
        <f t="shared" si="15"/>
        <v>310</v>
      </c>
    </row>
    <row r="22" spans="1:20" x14ac:dyDescent="0.15">
      <c r="A22" s="292">
        <v>63</v>
      </c>
      <c r="B22" s="300">
        <v>17</v>
      </c>
      <c r="C22" s="301" t="s">
        <v>858</v>
      </c>
      <c r="D22" s="355">
        <v>9</v>
      </c>
      <c r="E22" s="321">
        <f>IF(ISERROR(VLOOKUP(F22,[1]JC17!$A$8:$C$34,3)),"-",VLOOKUP(F22,[1]JC17!$A$8:$C$34,3))</f>
        <v>9</v>
      </c>
      <c r="F22" s="322">
        <f t="shared" si="8"/>
        <v>1430</v>
      </c>
      <c r="G22" s="323">
        <v>1</v>
      </c>
      <c r="H22" s="322">
        <f t="shared" si="9"/>
        <v>175</v>
      </c>
      <c r="I22" s="323">
        <v>1</v>
      </c>
      <c r="J22" s="322">
        <f t="shared" si="10"/>
        <v>100</v>
      </c>
      <c r="K22" s="323">
        <v>1</v>
      </c>
      <c r="L22" s="322">
        <f t="shared" si="11"/>
        <v>450</v>
      </c>
      <c r="M22" s="324">
        <v>1</v>
      </c>
      <c r="N22" s="322">
        <f t="shared" si="12"/>
        <v>25</v>
      </c>
      <c r="O22" s="324">
        <v>1</v>
      </c>
      <c r="P22" s="322">
        <f t="shared" si="13"/>
        <v>30</v>
      </c>
      <c r="Q22" s="323">
        <v>3</v>
      </c>
      <c r="R22" s="322">
        <f t="shared" si="14"/>
        <v>340</v>
      </c>
      <c r="S22" s="324">
        <v>1</v>
      </c>
      <c r="T22" s="322">
        <f t="shared" si="15"/>
        <v>310</v>
      </c>
    </row>
    <row r="23" spans="1:20" x14ac:dyDescent="0.15">
      <c r="A23" s="292">
        <v>68</v>
      </c>
      <c r="B23" s="300">
        <v>18</v>
      </c>
      <c r="C23" s="301" t="s">
        <v>63</v>
      </c>
      <c r="D23" s="355">
        <v>9</v>
      </c>
      <c r="E23" s="321">
        <f>IF(ISERROR(VLOOKUP(F23,[1]JC17!$A$8:$C$34,3)),"-",VLOOKUP(F23,[1]JC17!$A$8:$C$34,3))</f>
        <v>9</v>
      </c>
      <c r="F23" s="322">
        <f t="shared" si="8"/>
        <v>1430</v>
      </c>
      <c r="G23" s="323">
        <v>1</v>
      </c>
      <c r="H23" s="322">
        <f t="shared" si="9"/>
        <v>175</v>
      </c>
      <c r="I23" s="323">
        <v>1</v>
      </c>
      <c r="J23" s="322">
        <f t="shared" si="10"/>
        <v>100</v>
      </c>
      <c r="K23" s="323">
        <v>1</v>
      </c>
      <c r="L23" s="322">
        <f t="shared" si="11"/>
        <v>450</v>
      </c>
      <c r="M23" s="324">
        <v>1</v>
      </c>
      <c r="N23" s="322">
        <f t="shared" si="12"/>
        <v>25</v>
      </c>
      <c r="O23" s="324">
        <v>1</v>
      </c>
      <c r="P23" s="322">
        <f t="shared" si="13"/>
        <v>30</v>
      </c>
      <c r="Q23" s="323">
        <v>3</v>
      </c>
      <c r="R23" s="322">
        <f t="shared" si="14"/>
        <v>340</v>
      </c>
      <c r="S23" s="324">
        <v>1</v>
      </c>
      <c r="T23" s="322">
        <f t="shared" si="15"/>
        <v>310</v>
      </c>
    </row>
    <row r="24" spans="1:20" x14ac:dyDescent="0.15">
      <c r="A24" s="292">
        <v>77</v>
      </c>
      <c r="B24" s="298">
        <v>19</v>
      </c>
      <c r="C24" s="299" t="s">
        <v>51</v>
      </c>
      <c r="D24" s="355">
        <v>12</v>
      </c>
      <c r="E24" s="321">
        <f>IF(ISERROR(VLOOKUP(F24,[1]JC17!$A$8:$C$34,3)),"-",VLOOKUP(F24,[1]JC17!$A$8:$C$34,3))</f>
        <v>12</v>
      </c>
      <c r="F24" s="322">
        <f t="shared" si="8"/>
        <v>2225</v>
      </c>
      <c r="G24" s="323">
        <v>1</v>
      </c>
      <c r="H24" s="322">
        <f t="shared" si="9"/>
        <v>175</v>
      </c>
      <c r="I24" s="323">
        <v>2</v>
      </c>
      <c r="J24" s="322">
        <f t="shared" si="10"/>
        <v>250</v>
      </c>
      <c r="K24" s="323">
        <v>1</v>
      </c>
      <c r="L24" s="322">
        <f t="shared" si="11"/>
        <v>450</v>
      </c>
      <c r="M24" s="324">
        <v>2</v>
      </c>
      <c r="N24" s="322">
        <f t="shared" si="12"/>
        <v>50</v>
      </c>
      <c r="O24" s="324">
        <v>2</v>
      </c>
      <c r="P24" s="322">
        <f t="shared" si="13"/>
        <v>75</v>
      </c>
      <c r="Q24" s="323">
        <v>5</v>
      </c>
      <c r="R24" s="322">
        <f t="shared" si="14"/>
        <v>650</v>
      </c>
      <c r="S24" s="324">
        <v>2</v>
      </c>
      <c r="T24" s="322">
        <f t="shared" si="15"/>
        <v>575</v>
      </c>
    </row>
    <row r="25" spans="1:20" x14ac:dyDescent="0.15">
      <c r="A25" s="292">
        <v>78</v>
      </c>
      <c r="B25" s="300">
        <v>20</v>
      </c>
      <c r="C25" s="301" t="s">
        <v>55</v>
      </c>
      <c r="D25" s="355">
        <v>9</v>
      </c>
      <c r="E25" s="321">
        <f>IF(ISERROR(VLOOKUP(F25,[1]JC17!$A$8:$C$34,3)),"-",VLOOKUP(F25,[1]JC17!$A$8:$C$34,3))</f>
        <v>9</v>
      </c>
      <c r="F25" s="322">
        <f t="shared" si="8"/>
        <v>1430</v>
      </c>
      <c r="G25" s="323">
        <v>1</v>
      </c>
      <c r="H25" s="322">
        <f t="shared" si="9"/>
        <v>175</v>
      </c>
      <c r="I25" s="323">
        <v>1</v>
      </c>
      <c r="J25" s="322">
        <f t="shared" si="10"/>
        <v>100</v>
      </c>
      <c r="K25" s="323">
        <v>1</v>
      </c>
      <c r="L25" s="322">
        <f t="shared" si="11"/>
        <v>450</v>
      </c>
      <c r="M25" s="324">
        <v>1</v>
      </c>
      <c r="N25" s="322">
        <f t="shared" si="12"/>
        <v>25</v>
      </c>
      <c r="O25" s="324">
        <v>1</v>
      </c>
      <c r="P25" s="322">
        <f t="shared" si="13"/>
        <v>30</v>
      </c>
      <c r="Q25" s="323">
        <v>3</v>
      </c>
      <c r="R25" s="322">
        <f t="shared" si="14"/>
        <v>340</v>
      </c>
      <c r="S25" s="324">
        <v>1</v>
      </c>
      <c r="T25" s="322">
        <f t="shared" si="15"/>
        <v>310</v>
      </c>
    </row>
    <row r="26" spans="1:20" x14ac:dyDescent="0.15">
      <c r="A26" s="292">
        <v>83</v>
      </c>
      <c r="B26" s="300">
        <v>21</v>
      </c>
      <c r="C26" s="301" t="s">
        <v>58</v>
      </c>
      <c r="D26" s="355">
        <v>9</v>
      </c>
      <c r="E26" s="321">
        <f>IF(ISERROR(VLOOKUP(F26,[1]JC17!$A$8:$C$34,3)),"-",VLOOKUP(F26,[1]JC17!$A$8:$C$34,3))</f>
        <v>9</v>
      </c>
      <c r="F26" s="322">
        <f t="shared" si="8"/>
        <v>1430</v>
      </c>
      <c r="G26" s="323">
        <v>1</v>
      </c>
      <c r="H26" s="322">
        <f t="shared" si="9"/>
        <v>175</v>
      </c>
      <c r="I26" s="323">
        <v>1</v>
      </c>
      <c r="J26" s="322">
        <f t="shared" si="10"/>
        <v>100</v>
      </c>
      <c r="K26" s="323">
        <v>1</v>
      </c>
      <c r="L26" s="322">
        <f t="shared" si="11"/>
        <v>450</v>
      </c>
      <c r="M26" s="324">
        <v>1</v>
      </c>
      <c r="N26" s="322">
        <f t="shared" si="12"/>
        <v>25</v>
      </c>
      <c r="O26" s="324">
        <v>1</v>
      </c>
      <c r="P26" s="322">
        <f t="shared" si="13"/>
        <v>30</v>
      </c>
      <c r="Q26" s="323">
        <v>3</v>
      </c>
      <c r="R26" s="322">
        <f t="shared" si="14"/>
        <v>340</v>
      </c>
      <c r="S26" s="324">
        <v>1</v>
      </c>
      <c r="T26" s="322">
        <f t="shared" si="15"/>
        <v>310</v>
      </c>
    </row>
    <row r="27" spans="1:20" x14ac:dyDescent="0.15">
      <c r="A27" s="292">
        <v>88</v>
      </c>
      <c r="B27" s="298">
        <v>22</v>
      </c>
      <c r="C27" s="299" t="s">
        <v>52</v>
      </c>
      <c r="D27" s="355">
        <v>12</v>
      </c>
      <c r="E27" s="321">
        <f>IF(ISERROR(VLOOKUP(F27,[1]JC17!$A$8:$C$34,3)),"-",VLOOKUP(F27,[1]JC17!$A$8:$C$34,3))</f>
        <v>12</v>
      </c>
      <c r="F27" s="322">
        <f t="shared" si="8"/>
        <v>2225</v>
      </c>
      <c r="G27" s="323">
        <v>1</v>
      </c>
      <c r="H27" s="322">
        <f t="shared" si="9"/>
        <v>175</v>
      </c>
      <c r="I27" s="323">
        <v>2</v>
      </c>
      <c r="J27" s="322">
        <f t="shared" si="10"/>
        <v>250</v>
      </c>
      <c r="K27" s="323">
        <v>1</v>
      </c>
      <c r="L27" s="322">
        <f t="shared" si="11"/>
        <v>450</v>
      </c>
      <c r="M27" s="324">
        <v>2</v>
      </c>
      <c r="N27" s="322">
        <f t="shared" si="12"/>
        <v>50</v>
      </c>
      <c r="O27" s="324">
        <v>2</v>
      </c>
      <c r="P27" s="322">
        <f t="shared" si="13"/>
        <v>75</v>
      </c>
      <c r="Q27" s="323">
        <v>5</v>
      </c>
      <c r="R27" s="322">
        <f t="shared" si="14"/>
        <v>650</v>
      </c>
      <c r="S27" s="324">
        <v>2</v>
      </c>
      <c r="T27" s="322">
        <f t="shared" si="15"/>
        <v>575</v>
      </c>
    </row>
    <row r="28" spans="1:20" x14ac:dyDescent="0.15">
      <c r="A28" s="292">
        <v>89</v>
      </c>
      <c r="B28" s="300">
        <v>23</v>
      </c>
      <c r="C28" s="301" t="s">
        <v>56</v>
      </c>
      <c r="D28" s="355">
        <v>9</v>
      </c>
      <c r="E28" s="321">
        <f>IF(ISERROR(VLOOKUP(F28,[1]JC17!$A$8:$C$34,3)),"-",VLOOKUP(F28,[1]JC17!$A$8:$C$34,3))</f>
        <v>9</v>
      </c>
      <c r="F28" s="322">
        <f t="shared" si="8"/>
        <v>1430</v>
      </c>
      <c r="G28" s="323">
        <v>1</v>
      </c>
      <c r="H28" s="322">
        <f t="shared" si="9"/>
        <v>175</v>
      </c>
      <c r="I28" s="323">
        <v>1</v>
      </c>
      <c r="J28" s="322">
        <f t="shared" si="10"/>
        <v>100</v>
      </c>
      <c r="K28" s="323">
        <v>1</v>
      </c>
      <c r="L28" s="322">
        <f t="shared" si="11"/>
        <v>450</v>
      </c>
      <c r="M28" s="324">
        <v>1</v>
      </c>
      <c r="N28" s="322">
        <f t="shared" si="12"/>
        <v>25</v>
      </c>
      <c r="O28" s="324">
        <v>1</v>
      </c>
      <c r="P28" s="322">
        <f t="shared" si="13"/>
        <v>30</v>
      </c>
      <c r="Q28" s="323">
        <v>3</v>
      </c>
      <c r="R28" s="322">
        <f t="shared" si="14"/>
        <v>340</v>
      </c>
      <c r="S28" s="324">
        <v>1</v>
      </c>
      <c r="T28" s="322">
        <f t="shared" si="15"/>
        <v>310</v>
      </c>
    </row>
    <row r="29" spans="1:20" x14ac:dyDescent="0.15">
      <c r="A29" s="292">
        <v>96</v>
      </c>
      <c r="B29" s="300">
        <v>24</v>
      </c>
      <c r="C29" s="301" t="s">
        <v>860</v>
      </c>
      <c r="D29" s="355">
        <v>9</v>
      </c>
      <c r="E29" s="321">
        <f>IF(ISERROR(VLOOKUP(F29,[1]JC17!$A$8:$C$34,3)),"-",VLOOKUP(F29,[1]JC17!$A$8:$C$34,3))</f>
        <v>9</v>
      </c>
      <c r="F29" s="322">
        <f t="shared" si="8"/>
        <v>1430</v>
      </c>
      <c r="G29" s="323">
        <v>1</v>
      </c>
      <c r="H29" s="322">
        <f t="shared" si="9"/>
        <v>175</v>
      </c>
      <c r="I29" s="323">
        <v>1</v>
      </c>
      <c r="J29" s="322">
        <f t="shared" si="10"/>
        <v>100</v>
      </c>
      <c r="K29" s="323">
        <v>1</v>
      </c>
      <c r="L29" s="322">
        <f t="shared" si="11"/>
        <v>450</v>
      </c>
      <c r="M29" s="324">
        <v>1</v>
      </c>
      <c r="N29" s="322">
        <f t="shared" si="12"/>
        <v>25</v>
      </c>
      <c r="O29" s="324">
        <v>1</v>
      </c>
      <c r="P29" s="322">
        <f t="shared" si="13"/>
        <v>30</v>
      </c>
      <c r="Q29" s="323">
        <v>3</v>
      </c>
      <c r="R29" s="322">
        <f t="shared" si="14"/>
        <v>340</v>
      </c>
      <c r="S29" s="324">
        <v>1</v>
      </c>
      <c r="T29" s="322">
        <f t="shared" si="15"/>
        <v>310</v>
      </c>
    </row>
    <row r="30" spans="1:20" x14ac:dyDescent="0.15">
      <c r="A30" s="292">
        <v>101</v>
      </c>
      <c r="B30" s="300">
        <v>25</v>
      </c>
      <c r="C30" s="301" t="s">
        <v>62</v>
      </c>
      <c r="D30" s="355">
        <v>9</v>
      </c>
      <c r="E30" s="321">
        <f>IF(ISERROR(VLOOKUP(F30,[1]JC17!$A$8:$C$34,3)),"-",VLOOKUP(F30,[1]JC17!$A$8:$C$34,3))</f>
        <v>9</v>
      </c>
      <c r="F30" s="322">
        <f t="shared" si="8"/>
        <v>1430</v>
      </c>
      <c r="G30" s="323">
        <v>1</v>
      </c>
      <c r="H30" s="322">
        <f t="shared" si="9"/>
        <v>175</v>
      </c>
      <c r="I30" s="323">
        <v>1</v>
      </c>
      <c r="J30" s="322">
        <f t="shared" si="10"/>
        <v>100</v>
      </c>
      <c r="K30" s="323">
        <v>1</v>
      </c>
      <c r="L30" s="322">
        <f t="shared" si="11"/>
        <v>450</v>
      </c>
      <c r="M30" s="324">
        <v>1</v>
      </c>
      <c r="N30" s="322">
        <f t="shared" si="12"/>
        <v>25</v>
      </c>
      <c r="O30" s="324">
        <v>1</v>
      </c>
      <c r="P30" s="322">
        <f t="shared" si="13"/>
        <v>30</v>
      </c>
      <c r="Q30" s="323">
        <v>3</v>
      </c>
      <c r="R30" s="322">
        <f t="shared" si="14"/>
        <v>340</v>
      </c>
      <c r="S30" s="324">
        <v>1</v>
      </c>
      <c r="T30" s="322">
        <f t="shared" si="15"/>
        <v>310</v>
      </c>
    </row>
    <row r="31" spans="1:20" x14ac:dyDescent="0.15">
      <c r="A31" s="292">
        <v>107</v>
      </c>
      <c r="B31" s="298">
        <v>26</v>
      </c>
      <c r="C31" s="299" t="s">
        <v>53</v>
      </c>
      <c r="D31" s="355">
        <v>12</v>
      </c>
      <c r="E31" s="321">
        <f>IF(ISERROR(VLOOKUP(F31,[1]JC17!$A$8:$C$34,3)),"-",VLOOKUP(F31,[1]JC17!$A$8:$C$34,3))</f>
        <v>12</v>
      </c>
      <c r="F31" s="322">
        <f t="shared" si="8"/>
        <v>2225</v>
      </c>
      <c r="G31" s="323">
        <v>1</v>
      </c>
      <c r="H31" s="322">
        <f t="shared" si="9"/>
        <v>175</v>
      </c>
      <c r="I31" s="323">
        <v>2</v>
      </c>
      <c r="J31" s="322">
        <f t="shared" si="10"/>
        <v>250</v>
      </c>
      <c r="K31" s="323">
        <v>1</v>
      </c>
      <c r="L31" s="322">
        <f t="shared" si="11"/>
        <v>450</v>
      </c>
      <c r="M31" s="324">
        <v>2</v>
      </c>
      <c r="N31" s="322">
        <f t="shared" si="12"/>
        <v>50</v>
      </c>
      <c r="O31" s="324">
        <v>2</v>
      </c>
      <c r="P31" s="322">
        <f t="shared" si="13"/>
        <v>75</v>
      </c>
      <c r="Q31" s="323">
        <v>5</v>
      </c>
      <c r="R31" s="322">
        <f t="shared" si="14"/>
        <v>650</v>
      </c>
      <c r="S31" s="324">
        <v>2</v>
      </c>
      <c r="T31" s="322">
        <f t="shared" si="15"/>
        <v>575</v>
      </c>
    </row>
    <row r="32" spans="1:20" x14ac:dyDescent="0.15">
      <c r="A32" s="292">
        <v>108</v>
      </c>
      <c r="B32" s="300">
        <v>27</v>
      </c>
      <c r="C32" s="301" t="s">
        <v>861</v>
      </c>
      <c r="D32" s="355">
        <v>9</v>
      </c>
      <c r="E32" s="321">
        <f>IF(ISERROR(VLOOKUP(F32,[1]JC17!$A$8:$C$34,3)),"-",VLOOKUP(F32,[1]JC17!$A$8:$C$34,3))</f>
        <v>9</v>
      </c>
      <c r="F32" s="322">
        <f t="shared" si="8"/>
        <v>1430</v>
      </c>
      <c r="G32" s="323">
        <v>1</v>
      </c>
      <c r="H32" s="322">
        <f t="shared" si="9"/>
        <v>175</v>
      </c>
      <c r="I32" s="323">
        <v>1</v>
      </c>
      <c r="J32" s="322">
        <f t="shared" si="10"/>
        <v>100</v>
      </c>
      <c r="K32" s="323">
        <v>1</v>
      </c>
      <c r="L32" s="322">
        <f t="shared" si="11"/>
        <v>450</v>
      </c>
      <c r="M32" s="324">
        <v>1</v>
      </c>
      <c r="N32" s="322">
        <f t="shared" si="12"/>
        <v>25</v>
      </c>
      <c r="O32" s="324">
        <v>1</v>
      </c>
      <c r="P32" s="322">
        <f t="shared" si="13"/>
        <v>30</v>
      </c>
      <c r="Q32" s="323">
        <v>3</v>
      </c>
      <c r="R32" s="322">
        <f t="shared" si="14"/>
        <v>340</v>
      </c>
      <c r="S32" s="324">
        <v>1</v>
      </c>
      <c r="T32" s="322">
        <f t="shared" si="15"/>
        <v>310</v>
      </c>
    </row>
    <row r="33" spans="1:20" x14ac:dyDescent="0.15">
      <c r="A33" s="292">
        <v>112</v>
      </c>
      <c r="B33" s="300">
        <v>28</v>
      </c>
      <c r="C33" s="301" t="s">
        <v>862</v>
      </c>
      <c r="D33" s="355">
        <v>9</v>
      </c>
      <c r="E33" s="321">
        <f>IF(ISERROR(VLOOKUP(F33,[1]JC17!$A$8:$C$34,3)),"-",VLOOKUP(F33,[1]JC17!$A$8:$C$34,3))</f>
        <v>9</v>
      </c>
      <c r="F33" s="322">
        <f t="shared" si="8"/>
        <v>1430</v>
      </c>
      <c r="G33" s="323">
        <v>1</v>
      </c>
      <c r="H33" s="322">
        <f t="shared" si="9"/>
        <v>175</v>
      </c>
      <c r="I33" s="323">
        <v>1</v>
      </c>
      <c r="J33" s="322">
        <f t="shared" si="10"/>
        <v>100</v>
      </c>
      <c r="K33" s="323">
        <v>1</v>
      </c>
      <c r="L33" s="322">
        <f t="shared" si="11"/>
        <v>450</v>
      </c>
      <c r="M33" s="324">
        <v>1</v>
      </c>
      <c r="N33" s="322">
        <f t="shared" si="12"/>
        <v>25</v>
      </c>
      <c r="O33" s="324">
        <v>1</v>
      </c>
      <c r="P33" s="322">
        <f t="shared" si="13"/>
        <v>30</v>
      </c>
      <c r="Q33" s="323">
        <v>3</v>
      </c>
      <c r="R33" s="322">
        <f t="shared" si="14"/>
        <v>340</v>
      </c>
      <c r="S33" s="324">
        <v>1</v>
      </c>
      <c r="T33" s="322">
        <f t="shared" si="15"/>
        <v>310</v>
      </c>
    </row>
    <row r="34" spans="1:20" x14ac:dyDescent="0.15">
      <c r="A34" s="292">
        <v>117</v>
      </c>
      <c r="B34" s="295"/>
      <c r="C34" s="296" t="s">
        <v>87</v>
      </c>
      <c r="D34" s="355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</row>
    <row r="35" spans="1:20" x14ac:dyDescent="0.15">
      <c r="A35" s="292">
        <v>118</v>
      </c>
      <c r="B35" s="298">
        <v>29</v>
      </c>
      <c r="C35" s="299" t="s">
        <v>65</v>
      </c>
      <c r="D35" s="355">
        <v>12</v>
      </c>
      <c r="E35" s="321">
        <f>IF(ISERROR(VLOOKUP(F35,[1]JC17!$A$8:$C$34,3)),"-",VLOOKUP(F35,[1]JC17!$A$8:$C$34,3))</f>
        <v>12</v>
      </c>
      <c r="F35" s="322">
        <f>H35+J35+L35+N35+P35+R35+T35</f>
        <v>2225</v>
      </c>
      <c r="G35" s="323">
        <v>1</v>
      </c>
      <c r="H35" s="322">
        <f>IF(AND(G35=1),175,IF(AND(G35=2),350,IF(AND(G35=3),550,IF(AND(G35=4),775,IF(AND(G35=5),900,0)))))</f>
        <v>175</v>
      </c>
      <c r="I35" s="323">
        <v>2</v>
      </c>
      <c r="J35" s="322">
        <f>IF(AND(I35=1),100,IF(AND(I35=2),250,IF(AND(I35=3),350,0)))</f>
        <v>250</v>
      </c>
      <c r="K35" s="323">
        <v>1</v>
      </c>
      <c r="L35" s="322">
        <f>IF(AND(K35=1),450,IF(AND(K35=2),775,IF(AND(K35=3),900,0)))</f>
        <v>450</v>
      </c>
      <c r="M35" s="324">
        <v>2</v>
      </c>
      <c r="N35" s="322">
        <f>IF(AND(M35=1),25,IF(AND(M35=2),50,IF(AND(M35=3),75,IF(AND(M35=4),100,0))))</f>
        <v>50</v>
      </c>
      <c r="O35" s="324">
        <v>2</v>
      </c>
      <c r="P35" s="322">
        <f>IF(AND(O35=1),30,IF(AND(O35=2),75,IF(AND(O35=3),100,IF(AND(O35=4),125,0))))</f>
        <v>75</v>
      </c>
      <c r="Q35" s="323">
        <v>5</v>
      </c>
      <c r="R35" s="322">
        <f>IF(AND(Q35=1),75,IF(AND(Q35=2),205,IF(AND(Q35=3),340,IF(AND(Q35=4),505,IF(AND(Q35=5),650,IF(AND(Q35=6),800,IF(AND(Q35=7),930,IF(AND(Q35=8),1030,0))))))))</f>
        <v>650</v>
      </c>
      <c r="S35" s="324">
        <v>2</v>
      </c>
      <c r="T35" s="322">
        <f>IF(AND(S35=1),310,IF(AND(S35=2),575,IF(AND(S35=3),975,IF(AND(S35=4),1120,IF(AND(S35=5),1225,IF(AND(S35=6),1325,0))))))</f>
        <v>575</v>
      </c>
    </row>
    <row r="36" spans="1:20" x14ac:dyDescent="0.15">
      <c r="A36" s="292">
        <v>119</v>
      </c>
      <c r="B36" s="300">
        <v>30</v>
      </c>
      <c r="C36" s="301" t="s">
        <v>66</v>
      </c>
      <c r="D36" s="355">
        <v>8</v>
      </c>
      <c r="E36" s="321">
        <f>IF(ISERROR(VLOOKUP(F36,[1]JC17!$A$8:$C$34,3)),"-",VLOOKUP(F36,[1]JC17!$A$8:$C$34,3))</f>
        <v>8</v>
      </c>
      <c r="F36" s="322">
        <f>H36+J36+L36+N36+P36+R36+T36</f>
        <v>1295</v>
      </c>
      <c r="G36" s="323">
        <v>1</v>
      </c>
      <c r="H36" s="322">
        <f>IF(AND(G36=1),175,IF(AND(G36=2),350,IF(AND(G36=3),550,IF(AND(G36=4),775,IF(AND(G36=5),900,0)))))</f>
        <v>175</v>
      </c>
      <c r="I36" s="323">
        <v>1</v>
      </c>
      <c r="J36" s="322">
        <f>IF(AND(I36=1),100,IF(AND(I36=2),250,IF(AND(I36=3),350,0)))</f>
        <v>100</v>
      </c>
      <c r="K36" s="323">
        <v>1</v>
      </c>
      <c r="L36" s="322">
        <f>IF(AND(K36=1),450,IF(AND(K36=2),775,IF(AND(K36=3),900,0)))</f>
        <v>450</v>
      </c>
      <c r="M36" s="324">
        <v>1</v>
      </c>
      <c r="N36" s="322">
        <f>IF(AND(M36=1),25,IF(AND(M36=2),50,IF(AND(M36=3),75,IF(AND(M36=4),100,0))))</f>
        <v>25</v>
      </c>
      <c r="O36" s="324">
        <v>1</v>
      </c>
      <c r="P36" s="322">
        <f>IF(AND(O36=1),30,IF(AND(O36=2),75,IF(AND(O36=3),100,IF(AND(O36=4),125,0))))</f>
        <v>30</v>
      </c>
      <c r="Q36" s="323">
        <v>2</v>
      </c>
      <c r="R36" s="322">
        <f>IF(AND(Q36=1),75,IF(AND(Q36=2),205,IF(AND(Q36=3),340,IF(AND(Q36=4),505,IF(AND(Q36=5),650,IF(AND(Q36=6),800,IF(AND(Q36=7),930,IF(AND(Q36=8),1030,0))))))))</f>
        <v>205</v>
      </c>
      <c r="S36" s="324">
        <v>1</v>
      </c>
      <c r="T36" s="322">
        <f>IF(AND(S36=1),310,IF(AND(S36=2),575,IF(AND(S36=3),975,IF(AND(S36=4),1120,IF(AND(S36=5),1225,IF(AND(S36=6),1325,0))))))</f>
        <v>310</v>
      </c>
    </row>
    <row r="37" spans="1:20" x14ac:dyDescent="0.15">
      <c r="A37" s="292">
        <v>126</v>
      </c>
      <c r="B37" s="300">
        <v>31</v>
      </c>
      <c r="C37" s="301" t="s">
        <v>67</v>
      </c>
      <c r="D37" s="355">
        <v>9</v>
      </c>
      <c r="E37" s="321">
        <f>IF(ISERROR(VLOOKUP(F37,[1]JC17!$A$8:$C$34,3)),"-",VLOOKUP(F37,[1]JC17!$A$8:$C$34,3))</f>
        <v>9</v>
      </c>
      <c r="F37" s="322">
        <f>H37+J37+L37+N37+P37+R37+T37</f>
        <v>1430</v>
      </c>
      <c r="G37" s="323">
        <v>1</v>
      </c>
      <c r="H37" s="322">
        <f>IF(AND(G37=1),175,IF(AND(G37=2),350,IF(AND(G37=3),550,IF(AND(G37=4),775,IF(AND(G37=5),900,0)))))</f>
        <v>175</v>
      </c>
      <c r="I37" s="323">
        <v>1</v>
      </c>
      <c r="J37" s="322">
        <f>IF(AND(I37=1),100,IF(AND(I37=2),250,IF(AND(I37=3),350,0)))</f>
        <v>100</v>
      </c>
      <c r="K37" s="323">
        <v>1</v>
      </c>
      <c r="L37" s="322">
        <f>IF(AND(K37=1),450,IF(AND(K37=2),775,IF(AND(K37=3),900,0)))</f>
        <v>450</v>
      </c>
      <c r="M37" s="324">
        <v>1</v>
      </c>
      <c r="N37" s="322">
        <f>IF(AND(M37=1),25,IF(AND(M37=2),50,IF(AND(M37=3),75,IF(AND(M37=4),100,0))))</f>
        <v>25</v>
      </c>
      <c r="O37" s="324">
        <v>1</v>
      </c>
      <c r="P37" s="322">
        <f>IF(AND(O37=1),30,IF(AND(O37=2),75,IF(AND(O37=3),100,IF(AND(O37=4),125,0))))</f>
        <v>30</v>
      </c>
      <c r="Q37" s="323">
        <v>3</v>
      </c>
      <c r="R37" s="322">
        <f>IF(AND(Q37=1),75,IF(AND(Q37=2),205,IF(AND(Q37=3),340,IF(AND(Q37=4),505,IF(AND(Q37=5),650,IF(AND(Q37=6),800,IF(AND(Q37=7),930,IF(AND(Q37=8),1030,0))))))))</f>
        <v>340</v>
      </c>
      <c r="S37" s="324">
        <v>1</v>
      </c>
      <c r="T37" s="322">
        <f>IF(AND(S37=1),310,IF(AND(S37=2),575,IF(AND(S37=3),975,IF(AND(S37=4),1120,IF(AND(S37=5),1225,IF(AND(S37=6),1325,0))))))</f>
        <v>310</v>
      </c>
    </row>
    <row r="38" spans="1:20" x14ac:dyDescent="0.15">
      <c r="A38" s="292">
        <v>129</v>
      </c>
      <c r="B38" s="300">
        <v>32</v>
      </c>
      <c r="C38" s="301" t="s">
        <v>68</v>
      </c>
      <c r="D38" s="355">
        <v>8</v>
      </c>
      <c r="E38" s="321">
        <f>IF(ISERROR(VLOOKUP(F38,[1]JC17!$A$8:$C$34,3)),"-",VLOOKUP(F38,[1]JC17!$A$8:$C$34,3))</f>
        <v>8</v>
      </c>
      <c r="F38" s="322">
        <f>H38+J38+L38+N38+P38+R38+T38</f>
        <v>1295</v>
      </c>
      <c r="G38" s="323">
        <v>1</v>
      </c>
      <c r="H38" s="322">
        <f>IF(AND(G38=1),175,IF(AND(G38=2),350,IF(AND(G38=3),550,IF(AND(G38=4),775,IF(AND(G38=5),900,0)))))</f>
        <v>175</v>
      </c>
      <c r="I38" s="323">
        <v>1</v>
      </c>
      <c r="J38" s="322">
        <f>IF(AND(I38=1),100,IF(AND(I38=2),250,IF(AND(I38=3),350,0)))</f>
        <v>100</v>
      </c>
      <c r="K38" s="323">
        <v>1</v>
      </c>
      <c r="L38" s="322">
        <f>IF(AND(K38=1),450,IF(AND(K38=2),775,IF(AND(K38=3),900,0)))</f>
        <v>450</v>
      </c>
      <c r="M38" s="324">
        <v>1</v>
      </c>
      <c r="N38" s="322">
        <f>IF(AND(M38=1),25,IF(AND(M38=2),50,IF(AND(M38=3),75,IF(AND(M38=4),100,0))))</f>
        <v>25</v>
      </c>
      <c r="O38" s="324">
        <v>1</v>
      </c>
      <c r="P38" s="322">
        <f>IF(AND(O38=1),30,IF(AND(O38=2),75,IF(AND(O38=3),100,IF(AND(O38=4),125,0))))</f>
        <v>30</v>
      </c>
      <c r="Q38" s="323">
        <v>2</v>
      </c>
      <c r="R38" s="322">
        <f>IF(AND(Q38=1),75,IF(AND(Q38=2),205,IF(AND(Q38=3),340,IF(AND(Q38=4),505,IF(AND(Q38=5),650,IF(AND(Q38=6),800,IF(AND(Q38=7),930,IF(AND(Q38=8),1030,0))))))))</f>
        <v>205</v>
      </c>
      <c r="S38" s="324">
        <v>1</v>
      </c>
      <c r="T38" s="322">
        <f>IF(AND(S38=1),310,IF(AND(S38=2),575,IF(AND(S38=3),975,IF(AND(S38=4),1120,IF(AND(S38=5),1225,IF(AND(S38=6),1325,0))))))</f>
        <v>310</v>
      </c>
    </row>
    <row r="39" spans="1:20" x14ac:dyDescent="0.15">
      <c r="A39" s="292">
        <v>131</v>
      </c>
      <c r="B39" s="295"/>
      <c r="C39" s="296" t="s">
        <v>88</v>
      </c>
      <c r="D39" s="355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</row>
    <row r="40" spans="1:20" x14ac:dyDescent="0.15">
      <c r="A40" s="292">
        <v>132</v>
      </c>
      <c r="B40" s="298">
        <v>33</v>
      </c>
      <c r="C40" s="299" t="s">
        <v>65</v>
      </c>
      <c r="D40" s="355">
        <v>12</v>
      </c>
      <c r="E40" s="321">
        <f>IF(ISERROR(VLOOKUP(F40,[1]JC17!$A$8:$C$34,3)),"-",VLOOKUP(F40,[1]JC17!$A$8:$C$34,3))</f>
        <v>12</v>
      </c>
      <c r="F40" s="322">
        <f>H40+J40+L40+N40+P40+R40+T40</f>
        <v>2225</v>
      </c>
      <c r="G40" s="323">
        <v>1</v>
      </c>
      <c r="H40" s="322">
        <f>IF(AND(G40=1),175,IF(AND(G40=2),350,IF(AND(G40=3),550,IF(AND(G40=4),775,IF(AND(G40=5),900,0)))))</f>
        <v>175</v>
      </c>
      <c r="I40" s="323">
        <v>2</v>
      </c>
      <c r="J40" s="322">
        <f>IF(AND(I40=1),100,IF(AND(I40=2),250,IF(AND(I40=3),350,0)))</f>
        <v>250</v>
      </c>
      <c r="K40" s="323">
        <v>1</v>
      </c>
      <c r="L40" s="322">
        <f>IF(AND(K40=1),450,IF(AND(K40=2),775,IF(AND(K40=3),900,0)))</f>
        <v>450</v>
      </c>
      <c r="M40" s="324">
        <v>2</v>
      </c>
      <c r="N40" s="322">
        <f>IF(AND(M40=1),25,IF(AND(M40=2),50,IF(AND(M40=3),75,IF(AND(M40=4),100,0))))</f>
        <v>50</v>
      </c>
      <c r="O40" s="324">
        <v>2</v>
      </c>
      <c r="P40" s="322">
        <f>IF(AND(O40=1),30,IF(AND(O40=2),75,IF(AND(O40=3),100,IF(AND(O40=4),125,0))))</f>
        <v>75</v>
      </c>
      <c r="Q40" s="323">
        <v>5</v>
      </c>
      <c r="R40" s="322">
        <f>IF(AND(Q40=1),75,IF(AND(Q40=2),205,IF(AND(Q40=3),340,IF(AND(Q40=4),505,IF(AND(Q40=5),650,IF(AND(Q40=6),800,IF(AND(Q40=7),930,IF(AND(Q40=8),1030,0))))))))</f>
        <v>650</v>
      </c>
      <c r="S40" s="324">
        <v>2</v>
      </c>
      <c r="T40" s="322">
        <f>IF(AND(S40=1),310,IF(AND(S40=2),575,IF(AND(S40=3),975,IF(AND(S40=4),1120,IF(AND(S40=5),1225,IF(AND(S40=6),1325,0))))))</f>
        <v>575</v>
      </c>
    </row>
    <row r="41" spans="1:20" x14ac:dyDescent="0.15">
      <c r="A41" s="292">
        <v>133</v>
      </c>
      <c r="B41" s="300">
        <v>34</v>
      </c>
      <c r="C41" s="301" t="s">
        <v>66</v>
      </c>
      <c r="D41" s="355">
        <v>8</v>
      </c>
      <c r="E41" s="321">
        <f>IF(ISERROR(VLOOKUP(F41,[1]JC17!$A$8:$C$34,3)),"-",VLOOKUP(F41,[1]JC17!$A$8:$C$34,3))</f>
        <v>8</v>
      </c>
      <c r="F41" s="322">
        <f>H41+J41+L41+N41+P41+R41+T41</f>
        <v>1295</v>
      </c>
      <c r="G41" s="323">
        <v>1</v>
      </c>
      <c r="H41" s="322">
        <f>IF(AND(G41=1),175,IF(AND(G41=2),350,IF(AND(G41=3),550,IF(AND(G41=4),775,IF(AND(G41=5),900,0)))))</f>
        <v>175</v>
      </c>
      <c r="I41" s="323">
        <v>1</v>
      </c>
      <c r="J41" s="322">
        <f>IF(AND(I41=1),100,IF(AND(I41=2),250,IF(AND(I41=3),350,0)))</f>
        <v>100</v>
      </c>
      <c r="K41" s="323">
        <v>1</v>
      </c>
      <c r="L41" s="322">
        <f>IF(AND(K41=1),450,IF(AND(K41=2),775,IF(AND(K41=3),900,0)))</f>
        <v>450</v>
      </c>
      <c r="M41" s="324">
        <v>1</v>
      </c>
      <c r="N41" s="322">
        <f>IF(AND(M41=1),25,IF(AND(M41=2),50,IF(AND(M41=3),75,IF(AND(M41=4),100,0))))</f>
        <v>25</v>
      </c>
      <c r="O41" s="324">
        <v>1</v>
      </c>
      <c r="P41" s="322">
        <f>IF(AND(O41=1),30,IF(AND(O41=2),75,IF(AND(O41=3),100,IF(AND(O41=4),125,0))))</f>
        <v>30</v>
      </c>
      <c r="Q41" s="323">
        <v>2</v>
      </c>
      <c r="R41" s="322">
        <f>IF(AND(Q41=1),75,IF(AND(Q41=2),205,IF(AND(Q41=3),340,IF(AND(Q41=4),505,IF(AND(Q41=5),650,IF(AND(Q41=6),800,IF(AND(Q41=7),930,IF(AND(Q41=8),1030,0))))))))</f>
        <v>205</v>
      </c>
      <c r="S41" s="324">
        <v>1</v>
      </c>
      <c r="T41" s="322">
        <f>IF(AND(S41=1),310,IF(AND(S41=2),575,IF(AND(S41=3),975,IF(AND(S41=4),1120,IF(AND(S41=5),1225,IF(AND(S41=6),1325,0))))))</f>
        <v>310</v>
      </c>
    </row>
    <row r="42" spans="1:20" x14ac:dyDescent="0.15">
      <c r="A42" s="292">
        <v>140</v>
      </c>
      <c r="B42" s="300">
        <v>35</v>
      </c>
      <c r="C42" s="301" t="s">
        <v>67</v>
      </c>
      <c r="D42" s="355">
        <v>9</v>
      </c>
      <c r="E42" s="321">
        <f>IF(ISERROR(VLOOKUP(F42,[1]JC17!$A$8:$C$34,3)),"-",VLOOKUP(F42,[1]JC17!$A$8:$C$34,3))</f>
        <v>9</v>
      </c>
      <c r="F42" s="322">
        <f>H42+J42+L42+N42+P42+R42+T42</f>
        <v>1430</v>
      </c>
      <c r="G42" s="323">
        <v>1</v>
      </c>
      <c r="H42" s="322">
        <f>IF(AND(G42=1),175,IF(AND(G42=2),350,IF(AND(G42=3),550,IF(AND(G42=4),775,IF(AND(G42=5),900,0)))))</f>
        <v>175</v>
      </c>
      <c r="I42" s="323">
        <v>1</v>
      </c>
      <c r="J42" s="322">
        <f>IF(AND(I42=1),100,IF(AND(I42=2),250,IF(AND(I42=3),350,0)))</f>
        <v>100</v>
      </c>
      <c r="K42" s="323">
        <v>1</v>
      </c>
      <c r="L42" s="322">
        <f>IF(AND(K42=1),450,IF(AND(K42=2),775,IF(AND(K42=3),900,0)))</f>
        <v>450</v>
      </c>
      <c r="M42" s="324">
        <v>1</v>
      </c>
      <c r="N42" s="322">
        <f>IF(AND(M42=1),25,IF(AND(M42=2),50,IF(AND(M42=3),75,IF(AND(M42=4),100,0))))</f>
        <v>25</v>
      </c>
      <c r="O42" s="324">
        <v>1</v>
      </c>
      <c r="P42" s="322">
        <f>IF(AND(O42=1),30,IF(AND(O42=2),75,IF(AND(O42=3),100,IF(AND(O42=4),125,0))))</f>
        <v>30</v>
      </c>
      <c r="Q42" s="323">
        <v>3</v>
      </c>
      <c r="R42" s="322">
        <f>IF(AND(Q42=1),75,IF(AND(Q42=2),205,IF(AND(Q42=3),340,IF(AND(Q42=4),505,IF(AND(Q42=5),650,IF(AND(Q42=6),800,IF(AND(Q42=7),930,IF(AND(Q42=8),1030,0))))))))</f>
        <v>340</v>
      </c>
      <c r="S42" s="324">
        <v>1</v>
      </c>
      <c r="T42" s="322">
        <f>IF(AND(S42=1),310,IF(AND(S42=2),575,IF(AND(S42=3),975,IF(AND(S42=4),1120,IF(AND(S42=5),1225,IF(AND(S42=6),1325,0))))))</f>
        <v>310</v>
      </c>
    </row>
    <row r="43" spans="1:20" x14ac:dyDescent="0.15">
      <c r="A43" s="292">
        <v>143</v>
      </c>
      <c r="B43" s="300">
        <v>36</v>
      </c>
      <c r="C43" s="301" t="s">
        <v>68</v>
      </c>
      <c r="D43" s="355">
        <v>8</v>
      </c>
      <c r="E43" s="321">
        <f>IF(ISERROR(VLOOKUP(F43,[1]JC17!$A$8:$C$34,3)),"-",VLOOKUP(F43,[1]JC17!$A$8:$C$34,3))</f>
        <v>8</v>
      </c>
      <c r="F43" s="322">
        <f>H43+J43+L43+N43+P43+R43+T43</f>
        <v>1295</v>
      </c>
      <c r="G43" s="323">
        <v>1</v>
      </c>
      <c r="H43" s="322">
        <f>IF(AND(G43=1),175,IF(AND(G43=2),350,IF(AND(G43=3),550,IF(AND(G43=4),775,IF(AND(G43=5),900,0)))))</f>
        <v>175</v>
      </c>
      <c r="I43" s="323">
        <v>1</v>
      </c>
      <c r="J43" s="322">
        <f>IF(AND(I43=1),100,IF(AND(I43=2),250,IF(AND(I43=3),350,0)))</f>
        <v>100</v>
      </c>
      <c r="K43" s="323">
        <v>1</v>
      </c>
      <c r="L43" s="322">
        <f>IF(AND(K43=1),450,IF(AND(K43=2),775,IF(AND(K43=3),900,0)))</f>
        <v>450</v>
      </c>
      <c r="M43" s="324">
        <v>1</v>
      </c>
      <c r="N43" s="322">
        <f>IF(AND(M43=1),25,IF(AND(M43=2),50,IF(AND(M43=3),75,IF(AND(M43=4),100,0))))</f>
        <v>25</v>
      </c>
      <c r="O43" s="324">
        <v>1</v>
      </c>
      <c r="P43" s="322">
        <f>IF(AND(O43=1),30,IF(AND(O43=2),75,IF(AND(O43=3),100,IF(AND(O43=4),125,0))))</f>
        <v>30</v>
      </c>
      <c r="Q43" s="323">
        <v>2</v>
      </c>
      <c r="R43" s="322">
        <f>IF(AND(Q43=1),75,IF(AND(Q43=2),205,IF(AND(Q43=3),340,IF(AND(Q43=4),505,IF(AND(Q43=5),650,IF(AND(Q43=6),800,IF(AND(Q43=7),930,IF(AND(Q43=8),1030,0))))))))</f>
        <v>205</v>
      </c>
      <c r="S43" s="324">
        <v>1</v>
      </c>
      <c r="T43" s="322">
        <f>IF(AND(S43=1),310,IF(AND(S43=2),575,IF(AND(S43=3),975,IF(AND(S43=4),1120,IF(AND(S43=5),1225,IF(AND(S43=6),1325,0))))))</f>
        <v>310</v>
      </c>
    </row>
    <row r="44" spans="1:20" x14ac:dyDescent="0.15">
      <c r="A44" s="292">
        <v>145</v>
      </c>
      <c r="B44" s="295"/>
      <c r="C44" s="296" t="s">
        <v>156</v>
      </c>
      <c r="D44" s="355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</row>
    <row r="45" spans="1:20" x14ac:dyDescent="0.15">
      <c r="A45" s="292">
        <v>147</v>
      </c>
      <c r="B45" s="300">
        <v>37</v>
      </c>
      <c r="C45" s="301" t="s">
        <v>78</v>
      </c>
      <c r="D45" s="355">
        <v>8</v>
      </c>
      <c r="E45" s="321">
        <f>IF(ISERROR(VLOOKUP(F45,[1]JC17!$A$8:$C$34,3)),"-",VLOOKUP(F45,[1]JC17!$A$8:$C$34,3))</f>
        <v>8</v>
      </c>
      <c r="F45" s="322">
        <f>H45+J45+L45+N45+P45+R45+T45</f>
        <v>1295</v>
      </c>
      <c r="G45" s="323">
        <v>1</v>
      </c>
      <c r="H45" s="322">
        <f>IF(AND(G45=1),175,IF(AND(G45=2),350,IF(AND(G45=3),550,IF(AND(G45=4),775,IF(AND(G45=5),900,0)))))</f>
        <v>175</v>
      </c>
      <c r="I45" s="323">
        <v>1</v>
      </c>
      <c r="J45" s="322">
        <f>IF(AND(I45=1),100,IF(AND(I45=2),250,IF(AND(I45=3),350,0)))</f>
        <v>100</v>
      </c>
      <c r="K45" s="323">
        <v>1</v>
      </c>
      <c r="L45" s="322">
        <f>IF(AND(K45=1),450,IF(AND(K45=2),775,IF(AND(K45=3),900,0)))</f>
        <v>450</v>
      </c>
      <c r="M45" s="324">
        <v>1</v>
      </c>
      <c r="N45" s="322">
        <f>IF(AND(M45=1),25,IF(AND(M45=2),50,IF(AND(M45=3),75,IF(AND(M45=4),100,0))))</f>
        <v>25</v>
      </c>
      <c r="O45" s="324">
        <v>1</v>
      </c>
      <c r="P45" s="322">
        <f>IF(AND(O45=1),30,IF(AND(O45=2),75,IF(AND(O45=3),100,IF(AND(O45=4),125,0))))</f>
        <v>30</v>
      </c>
      <c r="Q45" s="323">
        <v>2</v>
      </c>
      <c r="R45" s="322">
        <f>IF(AND(Q45=1),75,IF(AND(Q45=2),205,IF(AND(Q45=3),340,IF(AND(Q45=4),505,IF(AND(Q45=5),650,IF(AND(Q45=6),800,IF(AND(Q45=7),930,IF(AND(Q45=8),1030,0))))))))</f>
        <v>205</v>
      </c>
      <c r="S45" s="324">
        <v>1</v>
      </c>
      <c r="T45" s="322">
        <f>IF(AND(S45=1),310,IF(AND(S45=2),575,IF(AND(S45=3),975,IF(AND(S45=4),1120,IF(AND(S45=5),1225,IF(AND(S45=6),1325,0))))))</f>
        <v>310</v>
      </c>
    </row>
    <row r="46" spans="1:20" x14ac:dyDescent="0.15">
      <c r="A46" s="292">
        <v>161</v>
      </c>
      <c r="B46" s="295"/>
      <c r="C46" s="296" t="s">
        <v>1417</v>
      </c>
      <c r="D46" s="355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</row>
    <row r="47" spans="1:20" x14ac:dyDescent="0.15">
      <c r="A47" s="292">
        <v>163</v>
      </c>
      <c r="B47" s="300">
        <v>38</v>
      </c>
      <c r="C47" s="301" t="s">
        <v>78</v>
      </c>
      <c r="D47" s="355">
        <v>9</v>
      </c>
      <c r="E47" s="321">
        <f>IF(ISERROR(VLOOKUP(F47,[1]JC17!$A$8:$C$34,3)),"-",VLOOKUP(F47,[1]JC17!$A$8:$C$34,3))</f>
        <v>9</v>
      </c>
      <c r="F47" s="322">
        <f>H47+J47+L47+N47+P47+R47+T47</f>
        <v>1430</v>
      </c>
      <c r="G47" s="323">
        <v>1</v>
      </c>
      <c r="H47" s="322">
        <f>IF(AND(G47=1),175,IF(AND(G47=2),350,IF(AND(G47=3),550,IF(AND(G47=4),775,IF(AND(G47=5),900,0)))))</f>
        <v>175</v>
      </c>
      <c r="I47" s="323">
        <v>1</v>
      </c>
      <c r="J47" s="322">
        <f>IF(AND(I47=1),100,IF(AND(I47=2),250,IF(AND(I47=3),350,0)))</f>
        <v>100</v>
      </c>
      <c r="K47" s="323">
        <v>1</v>
      </c>
      <c r="L47" s="322">
        <f>IF(AND(K47=1),450,IF(AND(K47=2),775,IF(AND(K47=3),900,0)))</f>
        <v>450</v>
      </c>
      <c r="M47" s="324">
        <v>1</v>
      </c>
      <c r="N47" s="322">
        <f>IF(AND(M47=1),25,IF(AND(M47=2),50,IF(AND(M47=3),75,IF(AND(M47=4),100,0))))</f>
        <v>25</v>
      </c>
      <c r="O47" s="324">
        <v>1</v>
      </c>
      <c r="P47" s="322">
        <f>IF(AND(O47=1),30,IF(AND(O47=2),75,IF(AND(O47=3),100,IF(AND(O47=4),125,0))))</f>
        <v>30</v>
      </c>
      <c r="Q47" s="323">
        <v>3</v>
      </c>
      <c r="R47" s="322">
        <f>IF(AND(Q47=1),75,IF(AND(Q47=2),205,IF(AND(Q47=3),340,IF(AND(Q47=4),505,IF(AND(Q47=5),650,IF(AND(Q47=6),800,IF(AND(Q47=7),930,IF(AND(Q47=8),1030,0))))))))</f>
        <v>340</v>
      </c>
      <c r="S47" s="324">
        <v>1</v>
      </c>
      <c r="T47" s="322">
        <f>IF(AND(S47=1),310,IF(AND(S47=2),575,IF(AND(S47=3),975,IF(AND(S47=4),1120,IF(AND(S47=5),1225,IF(AND(S47=6),1325,0))))))</f>
        <v>310</v>
      </c>
    </row>
    <row r="48" spans="1:20" x14ac:dyDescent="0.15">
      <c r="A48" s="292">
        <v>170</v>
      </c>
      <c r="B48" s="295"/>
      <c r="C48" s="296" t="s">
        <v>1418</v>
      </c>
      <c r="D48" s="355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</row>
    <row r="49" spans="1:20" x14ac:dyDescent="0.15">
      <c r="A49" s="292">
        <v>171</v>
      </c>
      <c r="B49" s="300">
        <v>39</v>
      </c>
      <c r="C49" s="301" t="s">
        <v>78</v>
      </c>
      <c r="D49" s="355">
        <v>8</v>
      </c>
      <c r="E49" s="321">
        <f>IF(ISERROR(VLOOKUP(F49,[1]JC17!$A$8:$C$34,3)),"-",VLOOKUP(F49,[1]JC17!$A$8:$C$34,3))</f>
        <v>8</v>
      </c>
      <c r="F49" s="322">
        <f>H49+J49+L49+N49+P49+R49+T49</f>
        <v>1295</v>
      </c>
      <c r="G49" s="323">
        <v>1</v>
      </c>
      <c r="H49" s="322">
        <f>IF(AND(G49=1),175,IF(AND(G49=2),350,IF(AND(G49=3),550,IF(AND(G49=4),775,IF(AND(G49=5),900,0)))))</f>
        <v>175</v>
      </c>
      <c r="I49" s="323">
        <v>1</v>
      </c>
      <c r="J49" s="322">
        <f>IF(AND(I49=1),100,IF(AND(I49=2),250,IF(AND(I49=3),350,0)))</f>
        <v>100</v>
      </c>
      <c r="K49" s="323">
        <v>1</v>
      </c>
      <c r="L49" s="322">
        <f>IF(AND(K49=1),450,IF(AND(K49=2),775,IF(AND(K49=3),900,0)))</f>
        <v>450</v>
      </c>
      <c r="M49" s="324">
        <v>1</v>
      </c>
      <c r="N49" s="322">
        <f>IF(AND(M49=1),25,IF(AND(M49=2),50,IF(AND(M49=3),75,IF(AND(M49=4),100,0))))</f>
        <v>25</v>
      </c>
      <c r="O49" s="324">
        <v>1</v>
      </c>
      <c r="P49" s="322">
        <f>IF(AND(O49=1),30,IF(AND(O49=2),75,IF(AND(O49=3),100,IF(AND(O49=4),125,0))))</f>
        <v>30</v>
      </c>
      <c r="Q49" s="323">
        <v>2</v>
      </c>
      <c r="R49" s="322">
        <f>IF(AND(Q49=1),75,IF(AND(Q49=2),205,IF(AND(Q49=3),340,IF(AND(Q49=4),505,IF(AND(Q49=5),650,IF(AND(Q49=6),800,IF(AND(Q49=7),930,IF(AND(Q49=8),1030,0))))))))</f>
        <v>205</v>
      </c>
      <c r="S49" s="324">
        <v>1</v>
      </c>
      <c r="T49" s="322">
        <f>IF(AND(S49=1),310,IF(AND(S49=2),575,IF(AND(S49=3),975,IF(AND(S49=4),1120,IF(AND(S49=5),1225,IF(AND(S49=6),1325,0))))))</f>
        <v>310</v>
      </c>
    </row>
    <row r="50" spans="1:20" x14ac:dyDescent="0.15">
      <c r="A50" s="292">
        <v>173</v>
      </c>
      <c r="B50" s="295"/>
      <c r="C50" s="296" t="s">
        <v>1419</v>
      </c>
      <c r="D50" s="356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</row>
    <row r="51" spans="1:20" x14ac:dyDescent="0.15">
      <c r="A51" s="292">
        <v>174</v>
      </c>
      <c r="B51" s="300">
        <v>40</v>
      </c>
      <c r="C51" s="301" t="s">
        <v>78</v>
      </c>
      <c r="D51" s="355">
        <v>8</v>
      </c>
      <c r="E51" s="321">
        <f>IF(ISERROR(VLOOKUP(F51,[1]JC17!$A$8:$C$34,3)),"-",VLOOKUP(F51,[1]JC17!$A$8:$C$34,3))</f>
        <v>8</v>
      </c>
      <c r="F51" s="322">
        <f>H51+J51+L51+N51+P51+R51+T51</f>
        <v>1295</v>
      </c>
      <c r="G51" s="323">
        <v>1</v>
      </c>
      <c r="H51" s="322">
        <f>IF(AND(G51=1),175,IF(AND(G51=2),350,IF(AND(G51=3),550,IF(AND(G51=4),775,IF(AND(G51=5),900,0)))))</f>
        <v>175</v>
      </c>
      <c r="I51" s="323">
        <v>1</v>
      </c>
      <c r="J51" s="322">
        <f>IF(AND(I51=1),100,IF(AND(I51=2),250,IF(AND(I51=3),350,0)))</f>
        <v>100</v>
      </c>
      <c r="K51" s="323">
        <v>1</v>
      </c>
      <c r="L51" s="322">
        <f>IF(AND(K51=1),450,IF(AND(K51=2),775,IF(AND(K51=3),900,0)))</f>
        <v>450</v>
      </c>
      <c r="M51" s="324">
        <v>1</v>
      </c>
      <c r="N51" s="322">
        <f>IF(AND(M51=1),25,IF(AND(M51=2),50,IF(AND(M51=3),75,IF(AND(M51=4),100,0))))</f>
        <v>25</v>
      </c>
      <c r="O51" s="324">
        <v>1</v>
      </c>
      <c r="P51" s="322">
        <f>IF(AND(O51=1),30,IF(AND(O51=2),75,IF(AND(O51=3),100,IF(AND(O51=4),125,0))))</f>
        <v>30</v>
      </c>
      <c r="Q51" s="323">
        <v>2</v>
      </c>
      <c r="R51" s="322">
        <f>IF(AND(Q51=1),75,IF(AND(Q51=2),205,IF(AND(Q51=3),340,IF(AND(Q51=4),505,IF(AND(Q51=5),650,IF(AND(Q51=6),800,IF(AND(Q51=7),930,IF(AND(Q51=8),1030,0))))))))</f>
        <v>205</v>
      </c>
      <c r="S51" s="324">
        <v>1</v>
      </c>
      <c r="T51" s="322">
        <f>IF(AND(S51=1),310,IF(AND(S51=2),575,IF(AND(S51=3),975,IF(AND(S51=4),1120,IF(AND(S51=5),1225,IF(AND(S51=6),1325,0))))))</f>
        <v>310</v>
      </c>
    </row>
    <row r="52" spans="1:20" x14ac:dyDescent="0.15">
      <c r="A52" s="292">
        <v>177</v>
      </c>
      <c r="B52" s="295"/>
      <c r="C52" s="296" t="s">
        <v>157</v>
      </c>
      <c r="D52" s="355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</row>
    <row r="53" spans="1:20" x14ac:dyDescent="0.15">
      <c r="A53" s="292">
        <v>178</v>
      </c>
      <c r="B53" s="300">
        <v>41</v>
      </c>
      <c r="C53" s="301" t="s">
        <v>78</v>
      </c>
      <c r="D53" s="355">
        <v>8</v>
      </c>
      <c r="E53" s="321">
        <f>IF(ISERROR(VLOOKUP(F53,[1]JC17!$A$8:$C$34,3)),"-",VLOOKUP(F53,[1]JC17!$A$8:$C$34,3))</f>
        <v>8</v>
      </c>
      <c r="F53" s="322">
        <f>H53+J53+L53+N53+P53+R53+T53</f>
        <v>1295</v>
      </c>
      <c r="G53" s="323">
        <v>1</v>
      </c>
      <c r="H53" s="322">
        <f>IF(AND(G53=1),175,IF(AND(G53=2),350,IF(AND(G53=3),550,IF(AND(G53=4),775,IF(AND(G53=5),900,0)))))</f>
        <v>175</v>
      </c>
      <c r="I53" s="323">
        <v>1</v>
      </c>
      <c r="J53" s="322">
        <f>IF(AND(I53=1),100,IF(AND(I53=2),250,IF(AND(I53=3),350,0)))</f>
        <v>100</v>
      </c>
      <c r="K53" s="323">
        <v>1</v>
      </c>
      <c r="L53" s="322">
        <f>IF(AND(K53=1),450,IF(AND(K53=2),775,IF(AND(K53=3),900,0)))</f>
        <v>450</v>
      </c>
      <c r="M53" s="324">
        <v>1</v>
      </c>
      <c r="N53" s="322">
        <f>IF(AND(M53=1),25,IF(AND(M53=2),50,IF(AND(M53=3),75,IF(AND(M53=4),100,0))))</f>
        <v>25</v>
      </c>
      <c r="O53" s="324">
        <v>1</v>
      </c>
      <c r="P53" s="322">
        <f>IF(AND(O53=1),30,IF(AND(O53=2),75,IF(AND(O53=3),100,IF(AND(O53=4),125,0))))</f>
        <v>30</v>
      </c>
      <c r="Q53" s="323">
        <v>2</v>
      </c>
      <c r="R53" s="322">
        <f>IF(AND(Q53=1),75,IF(AND(Q53=2),205,IF(AND(Q53=3),340,IF(AND(Q53=4),505,IF(AND(Q53=5),650,IF(AND(Q53=6),800,IF(AND(Q53=7),930,IF(AND(Q53=8),1030,0))))))))</f>
        <v>205</v>
      </c>
      <c r="S53" s="324">
        <v>1</v>
      </c>
      <c r="T53" s="322">
        <f>IF(AND(S53=1),310,IF(AND(S53=2),575,IF(AND(S53=3),975,IF(AND(S53=4),1120,IF(AND(S53=5),1225,IF(AND(S53=6),1325,0))))))</f>
        <v>310</v>
      </c>
    </row>
    <row r="54" spans="1:20" x14ac:dyDescent="0.15">
      <c r="A54" s="292">
        <v>181</v>
      </c>
      <c r="B54" s="295"/>
      <c r="C54" s="296" t="s">
        <v>89</v>
      </c>
      <c r="D54" s="355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</row>
    <row r="55" spans="1:20" x14ac:dyDescent="0.15">
      <c r="A55" s="292">
        <v>182</v>
      </c>
      <c r="B55" s="300">
        <v>42</v>
      </c>
      <c r="C55" s="301" t="s">
        <v>78</v>
      </c>
      <c r="D55" s="355">
        <v>9</v>
      </c>
      <c r="E55" s="321">
        <f>IF(ISERROR(VLOOKUP(F55,[1]JC17!$A$8:$C$34,3)),"-",VLOOKUP(F55,[1]JC17!$A$8:$C$34,3))</f>
        <v>9</v>
      </c>
      <c r="F55" s="322">
        <f>H55+J55+L55+N55+P55+R55+T55</f>
        <v>1430</v>
      </c>
      <c r="G55" s="323">
        <v>1</v>
      </c>
      <c r="H55" s="322">
        <f>IF(AND(G55=1),175,IF(AND(G55=2),350,IF(AND(G55=3),550,IF(AND(G55=4),775,IF(AND(G55=5),900,0)))))</f>
        <v>175</v>
      </c>
      <c r="I55" s="323">
        <v>1</v>
      </c>
      <c r="J55" s="322">
        <f>IF(AND(I55=1),100,IF(AND(I55=2),250,IF(AND(I55=3),350,0)))</f>
        <v>100</v>
      </c>
      <c r="K55" s="323">
        <v>1</v>
      </c>
      <c r="L55" s="322">
        <f>IF(AND(K55=1),450,IF(AND(K55=2),775,IF(AND(K55=3),900,0)))</f>
        <v>450</v>
      </c>
      <c r="M55" s="324">
        <v>1</v>
      </c>
      <c r="N55" s="322">
        <f>IF(AND(M55=1),25,IF(AND(M55=2),50,IF(AND(M55=3),75,IF(AND(M55=4),100,0))))</f>
        <v>25</v>
      </c>
      <c r="O55" s="324">
        <v>1</v>
      </c>
      <c r="P55" s="322">
        <f>IF(AND(O55=1),30,IF(AND(O55=2),75,IF(AND(O55=3),100,IF(AND(O55=4),125,0))))</f>
        <v>30</v>
      </c>
      <c r="Q55" s="323">
        <v>3</v>
      </c>
      <c r="R55" s="322">
        <f>IF(AND(Q55=1),75,IF(AND(Q55=2),205,IF(AND(Q55=3),340,IF(AND(Q55=4),505,IF(AND(Q55=5),650,IF(AND(Q55=6),800,IF(AND(Q55=7),930,IF(AND(Q55=8),1030,0))))))))</f>
        <v>340</v>
      </c>
      <c r="S55" s="324">
        <v>1</v>
      </c>
      <c r="T55" s="322">
        <f>IF(AND(S55=1),310,IF(AND(S55=2),575,IF(AND(S55=3),975,IF(AND(S55=4),1120,IF(AND(S55=5),1225,IF(AND(S55=6),1325,0))))))</f>
        <v>310</v>
      </c>
    </row>
    <row r="56" spans="1:20" x14ac:dyDescent="0.15">
      <c r="A56" s="292">
        <v>198</v>
      </c>
      <c r="B56" s="295"/>
      <c r="C56" s="296" t="s">
        <v>102</v>
      </c>
      <c r="D56" s="355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</row>
    <row r="57" spans="1:20" x14ac:dyDescent="0.15">
      <c r="A57" s="292">
        <v>199</v>
      </c>
      <c r="B57" s="298">
        <v>43</v>
      </c>
      <c r="C57" s="299" t="s">
        <v>65</v>
      </c>
      <c r="D57" s="355">
        <v>12</v>
      </c>
      <c r="E57" s="321">
        <f>IF(ISERROR(VLOOKUP(F57,[1]JC17!$A$8:$C$34,3)),"-",VLOOKUP(F57,[1]JC17!$A$8:$C$34,3))</f>
        <v>12</v>
      </c>
      <c r="F57" s="322">
        <f>H57+J57+L57+N57+P57+R57+T57</f>
        <v>2225</v>
      </c>
      <c r="G57" s="323">
        <v>1</v>
      </c>
      <c r="H57" s="322">
        <f>IF(AND(G57=1),175,IF(AND(G57=2),350,IF(AND(G57=3),550,IF(AND(G57=4),775,IF(AND(G57=5),900,0)))))</f>
        <v>175</v>
      </c>
      <c r="I57" s="323">
        <v>2</v>
      </c>
      <c r="J57" s="322">
        <f>IF(AND(I57=1),100,IF(AND(I57=2),250,IF(AND(I57=3),350,0)))</f>
        <v>250</v>
      </c>
      <c r="K57" s="323">
        <v>1</v>
      </c>
      <c r="L57" s="322">
        <f>IF(AND(K57=1),450,IF(AND(K57=2),775,IF(AND(K57=3),900,0)))</f>
        <v>450</v>
      </c>
      <c r="M57" s="324">
        <v>2</v>
      </c>
      <c r="N57" s="322">
        <f>IF(AND(M57=1),25,IF(AND(M57=2),50,IF(AND(M57=3),75,IF(AND(M57=4),100,0))))</f>
        <v>50</v>
      </c>
      <c r="O57" s="324">
        <v>2</v>
      </c>
      <c r="P57" s="322">
        <f>IF(AND(O57=1),30,IF(AND(O57=2),75,IF(AND(O57=3),100,IF(AND(O57=4),125,0))))</f>
        <v>75</v>
      </c>
      <c r="Q57" s="323">
        <v>5</v>
      </c>
      <c r="R57" s="322">
        <f>IF(AND(Q57=1),75,IF(AND(Q57=2),205,IF(AND(Q57=3),340,IF(AND(Q57=4),505,IF(AND(Q57=5),650,IF(AND(Q57=6),800,IF(AND(Q57=7),930,IF(AND(Q57=8),1030,0))))))))</f>
        <v>650</v>
      </c>
      <c r="S57" s="324">
        <v>2</v>
      </c>
      <c r="T57" s="322">
        <f>IF(AND(S57=1),310,IF(AND(S57=2),575,IF(AND(S57=3),975,IF(AND(S57=4),1120,IF(AND(S57=5),1225,IF(AND(S57=6),1325,0))))))</f>
        <v>575</v>
      </c>
    </row>
    <row r="58" spans="1:20" x14ac:dyDescent="0.15">
      <c r="A58" s="292">
        <v>200</v>
      </c>
      <c r="B58" s="300">
        <v>44</v>
      </c>
      <c r="C58" s="301" t="s">
        <v>104</v>
      </c>
      <c r="D58" s="355">
        <v>9</v>
      </c>
      <c r="E58" s="321">
        <f>IF(ISERROR(VLOOKUP(F58,[1]JC17!$A$8:$C$34,3)),"-",VLOOKUP(F58,[1]JC17!$A$8:$C$34,3))</f>
        <v>9</v>
      </c>
      <c r="F58" s="322">
        <f>H58+J58+L58+N58+P58+R58+T58</f>
        <v>1430</v>
      </c>
      <c r="G58" s="323">
        <v>1</v>
      </c>
      <c r="H58" s="322">
        <f>IF(AND(G58=1),175,IF(AND(G58=2),350,IF(AND(G58=3),550,IF(AND(G58=4),775,IF(AND(G58=5),900,0)))))</f>
        <v>175</v>
      </c>
      <c r="I58" s="323">
        <v>1</v>
      </c>
      <c r="J58" s="322">
        <f>IF(AND(I58=1),100,IF(AND(I58=2),250,IF(AND(I58=3),350,0)))</f>
        <v>100</v>
      </c>
      <c r="K58" s="323">
        <v>1</v>
      </c>
      <c r="L58" s="322">
        <f>IF(AND(K58=1),450,IF(AND(K58=2),775,IF(AND(K58=3),900,0)))</f>
        <v>450</v>
      </c>
      <c r="M58" s="324">
        <v>1</v>
      </c>
      <c r="N58" s="322">
        <f>IF(AND(M58=1),25,IF(AND(M58=2),50,IF(AND(M58=3),75,IF(AND(M58=4),100,0))))</f>
        <v>25</v>
      </c>
      <c r="O58" s="324">
        <v>1</v>
      </c>
      <c r="P58" s="322">
        <f>IF(AND(O58=1),30,IF(AND(O58=2),75,IF(AND(O58=3),100,IF(AND(O58=4),125,0))))</f>
        <v>30</v>
      </c>
      <c r="Q58" s="323">
        <v>3</v>
      </c>
      <c r="R58" s="322">
        <f>IF(AND(Q58=1),75,IF(AND(Q58=2),205,IF(AND(Q58=3),340,IF(AND(Q58=4),505,IF(AND(Q58=5),650,IF(AND(Q58=6),800,IF(AND(Q58=7),930,IF(AND(Q58=8),1030,0))))))))</f>
        <v>340</v>
      </c>
      <c r="S58" s="324">
        <v>1</v>
      </c>
      <c r="T58" s="322">
        <f>IF(AND(S58=1),310,IF(AND(S58=2),575,IF(AND(S58=3),975,IF(AND(S58=4),1120,IF(AND(S58=5),1225,IF(AND(S58=6),1325,0))))))</f>
        <v>310</v>
      </c>
    </row>
    <row r="59" spans="1:20" x14ac:dyDescent="0.15">
      <c r="A59" s="292">
        <v>204</v>
      </c>
      <c r="B59" s="300">
        <v>45</v>
      </c>
      <c r="C59" s="301" t="s">
        <v>80</v>
      </c>
      <c r="D59" s="355">
        <v>8</v>
      </c>
      <c r="E59" s="321">
        <f>IF(ISERROR(VLOOKUP(F59,[1]JC17!$A$8:$C$34,3)),"-",VLOOKUP(F59,[1]JC17!$A$8:$C$34,3))</f>
        <v>8</v>
      </c>
      <c r="F59" s="322">
        <f>H59+J59+L59+N59+P59+R59+T59</f>
        <v>1295</v>
      </c>
      <c r="G59" s="323">
        <v>1</v>
      </c>
      <c r="H59" s="322">
        <f>IF(AND(G59=1),175,IF(AND(G59=2),350,IF(AND(G59=3),550,IF(AND(G59=4),775,IF(AND(G59=5),900,0)))))</f>
        <v>175</v>
      </c>
      <c r="I59" s="323">
        <v>1</v>
      </c>
      <c r="J59" s="322">
        <f>IF(AND(I59=1),100,IF(AND(I59=2),250,IF(AND(I59=3),350,0)))</f>
        <v>100</v>
      </c>
      <c r="K59" s="323">
        <v>1</v>
      </c>
      <c r="L59" s="322">
        <f>IF(AND(K59=1),450,IF(AND(K59=2),775,IF(AND(K59=3),900,0)))</f>
        <v>450</v>
      </c>
      <c r="M59" s="324">
        <v>1</v>
      </c>
      <c r="N59" s="322">
        <f>IF(AND(M59=1),25,IF(AND(M59=2),50,IF(AND(M59=3),75,IF(AND(M59=4),100,0))))</f>
        <v>25</v>
      </c>
      <c r="O59" s="324">
        <v>1</v>
      </c>
      <c r="P59" s="322">
        <f>IF(AND(O59=1),30,IF(AND(O59=2),75,IF(AND(O59=3),100,IF(AND(O59=4),125,0))))</f>
        <v>30</v>
      </c>
      <c r="Q59" s="323">
        <v>2</v>
      </c>
      <c r="R59" s="322">
        <f>IF(AND(Q59=1),75,IF(AND(Q59=2),205,IF(AND(Q59=3),340,IF(AND(Q59=4),505,IF(AND(Q59=5),650,IF(AND(Q59=6),800,IF(AND(Q59=7),930,IF(AND(Q59=8),1030,0))))))))</f>
        <v>205</v>
      </c>
      <c r="S59" s="324">
        <v>1</v>
      </c>
      <c r="T59" s="322">
        <f>IF(AND(S59=1),310,IF(AND(S59=2),575,IF(AND(S59=3),975,IF(AND(S59=4),1120,IF(AND(S59=5),1225,IF(AND(S59=6),1325,0))))))</f>
        <v>310</v>
      </c>
    </row>
    <row r="60" spans="1:20" x14ac:dyDescent="0.15">
      <c r="A60" s="292">
        <v>216</v>
      </c>
      <c r="B60" s="300">
        <v>46</v>
      </c>
      <c r="C60" s="301" t="s">
        <v>79</v>
      </c>
      <c r="D60" s="355">
        <v>8</v>
      </c>
      <c r="E60" s="321">
        <f>IF(ISERROR(VLOOKUP(F60,[1]JC17!$A$8:$C$34,3)),"-",VLOOKUP(F60,[1]JC17!$A$8:$C$34,3))</f>
        <v>8</v>
      </c>
      <c r="F60" s="322">
        <f>H60+J60+L60+N60+P60+R60+T60</f>
        <v>1295</v>
      </c>
      <c r="G60" s="323">
        <v>1</v>
      </c>
      <c r="H60" s="322">
        <f>IF(AND(G60=1),175,IF(AND(G60=2),350,IF(AND(G60=3),550,IF(AND(G60=4),775,IF(AND(G60=5),900,0)))))</f>
        <v>175</v>
      </c>
      <c r="I60" s="323">
        <v>1</v>
      </c>
      <c r="J60" s="322">
        <f>IF(AND(I60=1),100,IF(AND(I60=2),250,IF(AND(I60=3),350,0)))</f>
        <v>100</v>
      </c>
      <c r="K60" s="323">
        <v>1</v>
      </c>
      <c r="L60" s="322">
        <f>IF(AND(K60=1),450,IF(AND(K60=2),775,IF(AND(K60=3),900,0)))</f>
        <v>450</v>
      </c>
      <c r="M60" s="324">
        <v>1</v>
      </c>
      <c r="N60" s="322">
        <f>IF(AND(M60=1),25,IF(AND(M60=2),50,IF(AND(M60=3),75,IF(AND(M60=4),100,0))))</f>
        <v>25</v>
      </c>
      <c r="O60" s="324">
        <v>1</v>
      </c>
      <c r="P60" s="322">
        <f>IF(AND(O60=1),30,IF(AND(O60=2),75,IF(AND(O60=3),100,IF(AND(O60=4),125,0))))</f>
        <v>30</v>
      </c>
      <c r="Q60" s="323">
        <v>2</v>
      </c>
      <c r="R60" s="322">
        <f>IF(AND(Q60=1),75,IF(AND(Q60=2),205,IF(AND(Q60=3),340,IF(AND(Q60=4),505,IF(AND(Q60=5),650,IF(AND(Q60=6),800,IF(AND(Q60=7),930,IF(AND(Q60=8),1030,0))))))))</f>
        <v>205</v>
      </c>
      <c r="S60" s="324">
        <v>1</v>
      </c>
      <c r="T60" s="322">
        <f>IF(AND(S60=1),310,IF(AND(S60=2),575,IF(AND(S60=3),975,IF(AND(S60=4),1120,IF(AND(S60=5),1225,IF(AND(S60=6),1325,0))))))</f>
        <v>310</v>
      </c>
    </row>
    <row r="61" spans="1:20" x14ac:dyDescent="0.15">
      <c r="A61" s="292">
        <v>221</v>
      </c>
      <c r="B61" s="300">
        <v>47</v>
      </c>
      <c r="C61" s="301" t="s">
        <v>81</v>
      </c>
      <c r="D61" s="355">
        <v>8</v>
      </c>
      <c r="E61" s="321">
        <f>IF(ISERROR(VLOOKUP(F61,[1]JC17!$A$8:$C$34,3)),"-",VLOOKUP(F61,[1]JC17!$A$8:$C$34,3))</f>
        <v>8</v>
      </c>
      <c r="F61" s="322">
        <f>H61+J61+L61+N61+P61+R61+T61</f>
        <v>1295</v>
      </c>
      <c r="G61" s="323">
        <v>1</v>
      </c>
      <c r="H61" s="322">
        <f>IF(AND(G61=1),175,IF(AND(G61=2),350,IF(AND(G61=3),550,IF(AND(G61=4),775,IF(AND(G61=5),900,0)))))</f>
        <v>175</v>
      </c>
      <c r="I61" s="323">
        <v>1</v>
      </c>
      <c r="J61" s="322">
        <f>IF(AND(I61=1),100,IF(AND(I61=2),250,IF(AND(I61=3),350,0)))</f>
        <v>100</v>
      </c>
      <c r="K61" s="323">
        <v>1</v>
      </c>
      <c r="L61" s="322">
        <f>IF(AND(K61=1),450,IF(AND(K61=2),775,IF(AND(K61=3),900,0)))</f>
        <v>450</v>
      </c>
      <c r="M61" s="324">
        <v>1</v>
      </c>
      <c r="N61" s="322">
        <f>IF(AND(M61=1),25,IF(AND(M61=2),50,IF(AND(M61=3),75,IF(AND(M61=4),100,0))))</f>
        <v>25</v>
      </c>
      <c r="O61" s="324">
        <v>1</v>
      </c>
      <c r="P61" s="322">
        <f>IF(AND(O61=1),30,IF(AND(O61=2),75,IF(AND(O61=3),100,IF(AND(O61=4),125,0))))</f>
        <v>30</v>
      </c>
      <c r="Q61" s="323">
        <v>2</v>
      </c>
      <c r="R61" s="322">
        <f>IF(AND(Q61=1),75,IF(AND(Q61=2),205,IF(AND(Q61=3),340,IF(AND(Q61=4),505,IF(AND(Q61=5),650,IF(AND(Q61=6),800,IF(AND(Q61=7),930,IF(AND(Q61=8),1030,0))))))))</f>
        <v>205</v>
      </c>
      <c r="S61" s="324">
        <v>1</v>
      </c>
      <c r="T61" s="322">
        <f>IF(AND(S61=1),310,IF(AND(S61=2),575,IF(AND(S61=3),975,IF(AND(S61=4),1120,IF(AND(S61=5),1225,IF(AND(S61=6),1325,0))))))</f>
        <v>310</v>
      </c>
    </row>
    <row r="62" spans="1:20" x14ac:dyDescent="0.15">
      <c r="A62" s="292">
        <v>223</v>
      </c>
      <c r="B62" s="295"/>
      <c r="C62" s="296" t="s">
        <v>158</v>
      </c>
      <c r="D62" s="355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</row>
    <row r="63" spans="1:20" x14ac:dyDescent="0.15">
      <c r="A63" s="292">
        <v>228</v>
      </c>
      <c r="B63" s="298">
        <v>48</v>
      </c>
      <c r="C63" s="299" t="s">
        <v>65</v>
      </c>
      <c r="D63" s="355">
        <v>12</v>
      </c>
      <c r="E63" s="321">
        <f>IF(ISERROR(VLOOKUP(F63,[1]JC17!$A$8:$C$34,3)),"-",VLOOKUP(F63,[1]JC17!$A$8:$C$34,3))</f>
        <v>12</v>
      </c>
      <c r="F63" s="322">
        <f>H63+J63+L63+N63+P63+R63+T63</f>
        <v>2225</v>
      </c>
      <c r="G63" s="323">
        <v>1</v>
      </c>
      <c r="H63" s="322">
        <f>IF(AND(G63=1),175,IF(AND(G63=2),350,IF(AND(G63=3),550,IF(AND(G63=4),775,IF(AND(G63=5),900,0)))))</f>
        <v>175</v>
      </c>
      <c r="I63" s="323">
        <v>2</v>
      </c>
      <c r="J63" s="322">
        <f>IF(AND(I63=1),100,IF(AND(I63=2),250,IF(AND(I63=3),350,0)))</f>
        <v>250</v>
      </c>
      <c r="K63" s="323">
        <v>1</v>
      </c>
      <c r="L63" s="322">
        <f>IF(AND(K63=1),450,IF(AND(K63=2),775,IF(AND(K63=3),900,0)))</f>
        <v>450</v>
      </c>
      <c r="M63" s="324">
        <v>2</v>
      </c>
      <c r="N63" s="322">
        <f>IF(AND(M63=1),25,IF(AND(M63=2),50,IF(AND(M63=3),75,IF(AND(M63=4),100,0))))</f>
        <v>50</v>
      </c>
      <c r="O63" s="324">
        <v>2</v>
      </c>
      <c r="P63" s="322">
        <f>IF(AND(O63=1),30,IF(AND(O63=2),75,IF(AND(O63=3),100,IF(AND(O63=4),125,0))))</f>
        <v>75</v>
      </c>
      <c r="Q63" s="323">
        <v>5</v>
      </c>
      <c r="R63" s="322">
        <f>IF(AND(Q63=1),75,IF(AND(Q63=2),205,IF(AND(Q63=3),340,IF(AND(Q63=4),505,IF(AND(Q63=5),650,IF(AND(Q63=6),800,IF(AND(Q63=7),930,IF(AND(Q63=8),1030,0))))))))</f>
        <v>650</v>
      </c>
      <c r="S63" s="324">
        <v>2</v>
      </c>
      <c r="T63" s="322">
        <f>IF(AND(S63=1),310,IF(AND(S63=2),575,IF(AND(S63=3),975,IF(AND(S63=4),1120,IF(AND(S63=5),1225,IF(AND(S63=6),1325,0))))))</f>
        <v>575</v>
      </c>
    </row>
    <row r="64" spans="1:20" x14ac:dyDescent="0.15">
      <c r="A64" s="292">
        <v>229</v>
      </c>
      <c r="B64" s="300">
        <v>49</v>
      </c>
      <c r="C64" s="301" t="s">
        <v>104</v>
      </c>
      <c r="D64" s="355">
        <v>9</v>
      </c>
      <c r="E64" s="321">
        <f>IF(ISERROR(VLOOKUP(F64,[1]JC17!$A$8:$C$34,3)),"-",VLOOKUP(F64,[1]JC17!$A$8:$C$34,3))</f>
        <v>9</v>
      </c>
      <c r="F64" s="322">
        <f>H64+J64+L64+N64+P64+R64+T64</f>
        <v>1430</v>
      </c>
      <c r="G64" s="323">
        <v>1</v>
      </c>
      <c r="H64" s="322">
        <f>IF(AND(G64=1),175,IF(AND(G64=2),350,IF(AND(G64=3),550,IF(AND(G64=4),775,IF(AND(G64=5),900,0)))))</f>
        <v>175</v>
      </c>
      <c r="I64" s="323">
        <v>1</v>
      </c>
      <c r="J64" s="322">
        <f>IF(AND(I64=1),100,IF(AND(I64=2),250,IF(AND(I64=3),350,0)))</f>
        <v>100</v>
      </c>
      <c r="K64" s="323">
        <v>1</v>
      </c>
      <c r="L64" s="322">
        <f>IF(AND(K64=1),450,IF(AND(K64=2),775,IF(AND(K64=3),900,0)))</f>
        <v>450</v>
      </c>
      <c r="M64" s="324">
        <v>1</v>
      </c>
      <c r="N64" s="322">
        <f>IF(AND(M64=1),25,IF(AND(M64=2),50,IF(AND(M64=3),75,IF(AND(M64=4),100,0))))</f>
        <v>25</v>
      </c>
      <c r="O64" s="324">
        <v>1</v>
      </c>
      <c r="P64" s="322">
        <f>IF(AND(O64=1),30,IF(AND(O64=2),75,IF(AND(O64=3),100,IF(AND(O64=4),125,0))))</f>
        <v>30</v>
      </c>
      <c r="Q64" s="323">
        <v>3</v>
      </c>
      <c r="R64" s="322">
        <f>IF(AND(Q64=1),75,IF(AND(Q64=2),205,IF(AND(Q64=3),340,IF(AND(Q64=4),505,IF(AND(Q64=5),650,IF(AND(Q64=6),800,IF(AND(Q64=7),930,IF(AND(Q64=8),1030,0))))))))</f>
        <v>340</v>
      </c>
      <c r="S64" s="324">
        <v>1</v>
      </c>
      <c r="T64" s="322">
        <f>IF(AND(S64=1),310,IF(AND(S64=2),575,IF(AND(S64=3),975,IF(AND(S64=4),1120,IF(AND(S64=5),1225,IF(AND(S64=6),1325,0))))))</f>
        <v>310</v>
      </c>
    </row>
    <row r="65" spans="1:20" x14ac:dyDescent="0.15">
      <c r="A65" s="292">
        <v>233</v>
      </c>
      <c r="B65" s="300">
        <v>50</v>
      </c>
      <c r="C65" s="301" t="s">
        <v>80</v>
      </c>
      <c r="D65" s="355">
        <v>8</v>
      </c>
      <c r="E65" s="321">
        <f>IF(ISERROR(VLOOKUP(F65,[1]JC17!$A$8:$C$34,3)),"-",VLOOKUP(F65,[1]JC17!$A$8:$C$34,3))</f>
        <v>8</v>
      </c>
      <c r="F65" s="322">
        <f>H65+J65+L65+N65+P65+R65+T65</f>
        <v>1295</v>
      </c>
      <c r="G65" s="323">
        <v>1</v>
      </c>
      <c r="H65" s="322">
        <f>IF(AND(G65=1),175,IF(AND(G65=2),350,IF(AND(G65=3),550,IF(AND(G65=4),775,IF(AND(G65=5),900,0)))))</f>
        <v>175</v>
      </c>
      <c r="I65" s="323">
        <v>1</v>
      </c>
      <c r="J65" s="322">
        <f>IF(AND(I65=1),100,IF(AND(I65=2),250,IF(AND(I65=3),350,0)))</f>
        <v>100</v>
      </c>
      <c r="K65" s="323">
        <v>1</v>
      </c>
      <c r="L65" s="322">
        <f>IF(AND(K65=1),450,IF(AND(K65=2),775,IF(AND(K65=3),900,0)))</f>
        <v>450</v>
      </c>
      <c r="M65" s="324">
        <v>1</v>
      </c>
      <c r="N65" s="322">
        <f>IF(AND(M65=1),25,IF(AND(M65=2),50,IF(AND(M65=3),75,IF(AND(M65=4),100,0))))</f>
        <v>25</v>
      </c>
      <c r="O65" s="324">
        <v>1</v>
      </c>
      <c r="P65" s="322">
        <f>IF(AND(O65=1),30,IF(AND(O65=2),75,IF(AND(O65=3),100,IF(AND(O65=4),125,0))))</f>
        <v>30</v>
      </c>
      <c r="Q65" s="323">
        <v>2</v>
      </c>
      <c r="R65" s="322">
        <f>IF(AND(Q65=1),75,IF(AND(Q65=2),205,IF(AND(Q65=3),340,IF(AND(Q65=4),505,IF(AND(Q65=5),650,IF(AND(Q65=6),800,IF(AND(Q65=7),930,IF(AND(Q65=8),1030,0))))))))</f>
        <v>205</v>
      </c>
      <c r="S65" s="324">
        <v>1</v>
      </c>
      <c r="T65" s="322">
        <f>IF(AND(S65=1),310,IF(AND(S65=2),575,IF(AND(S65=3),975,IF(AND(S65=4),1120,IF(AND(S65=5),1225,IF(AND(S65=6),1325,0))))))</f>
        <v>310</v>
      </c>
    </row>
    <row r="66" spans="1:20" x14ac:dyDescent="0.15">
      <c r="A66" s="292">
        <v>245</v>
      </c>
      <c r="B66" s="300">
        <v>51</v>
      </c>
      <c r="C66" s="301" t="s">
        <v>79</v>
      </c>
      <c r="D66" s="355">
        <v>8</v>
      </c>
      <c r="E66" s="321">
        <f>IF(ISERROR(VLOOKUP(F66,[1]JC17!$A$8:$C$34,3)),"-",VLOOKUP(F66,[1]JC17!$A$8:$C$34,3))</f>
        <v>8</v>
      </c>
      <c r="F66" s="322">
        <f>H66+J66+L66+N66+P66+R66+T66</f>
        <v>1295</v>
      </c>
      <c r="G66" s="323">
        <v>1</v>
      </c>
      <c r="H66" s="322">
        <f>IF(AND(G66=1),175,IF(AND(G66=2),350,IF(AND(G66=3),550,IF(AND(G66=4),775,IF(AND(G66=5),900,0)))))</f>
        <v>175</v>
      </c>
      <c r="I66" s="323">
        <v>1</v>
      </c>
      <c r="J66" s="322">
        <f>IF(AND(I66=1),100,IF(AND(I66=2),250,IF(AND(I66=3),350,0)))</f>
        <v>100</v>
      </c>
      <c r="K66" s="323">
        <v>1</v>
      </c>
      <c r="L66" s="322">
        <f>IF(AND(K66=1),450,IF(AND(K66=2),775,IF(AND(K66=3),900,0)))</f>
        <v>450</v>
      </c>
      <c r="M66" s="324">
        <v>1</v>
      </c>
      <c r="N66" s="322">
        <f>IF(AND(M66=1),25,IF(AND(M66=2),50,IF(AND(M66=3),75,IF(AND(M66=4),100,0))))</f>
        <v>25</v>
      </c>
      <c r="O66" s="324">
        <v>1</v>
      </c>
      <c r="P66" s="322">
        <f>IF(AND(O66=1),30,IF(AND(O66=2),75,IF(AND(O66=3),100,IF(AND(O66=4),125,0))))</f>
        <v>30</v>
      </c>
      <c r="Q66" s="323">
        <v>2</v>
      </c>
      <c r="R66" s="322">
        <f>IF(AND(Q66=1),75,IF(AND(Q66=2),205,IF(AND(Q66=3),340,IF(AND(Q66=4),505,IF(AND(Q66=5),650,IF(AND(Q66=6),800,IF(AND(Q66=7),930,IF(AND(Q66=8),1030,0))))))))</f>
        <v>205</v>
      </c>
      <c r="S66" s="324">
        <v>1</v>
      </c>
      <c r="T66" s="322">
        <f>IF(AND(S66=1),310,IF(AND(S66=2),575,IF(AND(S66=3),975,IF(AND(S66=4),1120,IF(AND(S66=5),1225,IF(AND(S66=6),1325,0))))))</f>
        <v>310</v>
      </c>
    </row>
    <row r="67" spans="1:20" x14ac:dyDescent="0.15">
      <c r="A67" s="292">
        <v>250</v>
      </c>
      <c r="B67" s="300">
        <v>52</v>
      </c>
      <c r="C67" s="301" t="s">
        <v>81</v>
      </c>
      <c r="D67" s="355">
        <v>8</v>
      </c>
      <c r="E67" s="321">
        <f>IF(ISERROR(VLOOKUP(F67,[1]JC17!$A$8:$C$34,3)),"-",VLOOKUP(F67,[1]JC17!$A$8:$C$34,3))</f>
        <v>8</v>
      </c>
      <c r="F67" s="322">
        <f>H67+J67+L67+N67+P67+R67+T67</f>
        <v>1295</v>
      </c>
      <c r="G67" s="323">
        <v>1</v>
      </c>
      <c r="H67" s="322">
        <f>IF(AND(G67=1),175,IF(AND(G67=2),350,IF(AND(G67=3),550,IF(AND(G67=4),775,IF(AND(G67=5),900,0)))))</f>
        <v>175</v>
      </c>
      <c r="I67" s="323">
        <v>1</v>
      </c>
      <c r="J67" s="322">
        <f>IF(AND(I67=1),100,IF(AND(I67=2),250,IF(AND(I67=3),350,0)))</f>
        <v>100</v>
      </c>
      <c r="K67" s="323">
        <v>1</v>
      </c>
      <c r="L67" s="322">
        <f>IF(AND(K67=1),450,IF(AND(K67=2),775,IF(AND(K67=3),900,0)))</f>
        <v>450</v>
      </c>
      <c r="M67" s="324">
        <v>1</v>
      </c>
      <c r="N67" s="322">
        <f>IF(AND(M67=1),25,IF(AND(M67=2),50,IF(AND(M67=3),75,IF(AND(M67=4),100,0))))</f>
        <v>25</v>
      </c>
      <c r="O67" s="324">
        <v>1</v>
      </c>
      <c r="P67" s="322">
        <f>IF(AND(O67=1),30,IF(AND(O67=2),75,IF(AND(O67=3),100,IF(AND(O67=4),125,0))))</f>
        <v>30</v>
      </c>
      <c r="Q67" s="323">
        <v>2</v>
      </c>
      <c r="R67" s="322">
        <f>IF(AND(Q67=1),75,IF(AND(Q67=2),205,IF(AND(Q67=3),340,IF(AND(Q67=4),505,IF(AND(Q67=5),650,IF(AND(Q67=6),800,IF(AND(Q67=7),930,IF(AND(Q67=8),1030,0))))))))</f>
        <v>205</v>
      </c>
      <c r="S67" s="324">
        <v>1</v>
      </c>
      <c r="T67" s="322">
        <f>IF(AND(S67=1),310,IF(AND(S67=2),575,IF(AND(S67=3),975,IF(AND(S67=4),1120,IF(AND(S67=5),1225,IF(AND(S67=6),1325,0))))))</f>
        <v>310</v>
      </c>
    </row>
    <row r="68" spans="1:20" x14ac:dyDescent="0.15">
      <c r="A68" s="292">
        <v>252</v>
      </c>
      <c r="B68" s="295"/>
      <c r="C68" s="296" t="s">
        <v>108</v>
      </c>
      <c r="D68" s="355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</row>
    <row r="69" spans="1:20" x14ac:dyDescent="0.15">
      <c r="A69" s="292">
        <v>253</v>
      </c>
      <c r="B69" s="298">
        <v>53</v>
      </c>
      <c r="C69" s="299" t="s">
        <v>65</v>
      </c>
      <c r="D69" s="355">
        <v>12</v>
      </c>
      <c r="E69" s="321">
        <f>IF(ISERROR(VLOOKUP(F69,[1]JC17!$A$8:$C$34,3)),"-",VLOOKUP(F69,[1]JC17!$A$8:$C$34,3))</f>
        <v>12</v>
      </c>
      <c r="F69" s="322">
        <f>H69+J69+L69+N69+P69+R69+T69</f>
        <v>2225</v>
      </c>
      <c r="G69" s="323">
        <v>1</v>
      </c>
      <c r="H69" s="322">
        <f>IF(AND(G69=1),175,IF(AND(G69=2),350,IF(AND(G69=3),550,IF(AND(G69=4),775,IF(AND(G69=5),900,0)))))</f>
        <v>175</v>
      </c>
      <c r="I69" s="323">
        <v>2</v>
      </c>
      <c r="J69" s="322">
        <f>IF(AND(I69=1),100,IF(AND(I69=2),250,IF(AND(I69=3),350,0)))</f>
        <v>250</v>
      </c>
      <c r="K69" s="323">
        <v>1</v>
      </c>
      <c r="L69" s="322">
        <f>IF(AND(K69=1),450,IF(AND(K69=2),775,IF(AND(K69=3),900,0)))</f>
        <v>450</v>
      </c>
      <c r="M69" s="324">
        <v>2</v>
      </c>
      <c r="N69" s="322">
        <f>IF(AND(M69=1),25,IF(AND(M69=2),50,IF(AND(M69=3),75,IF(AND(M69=4),100,0))))</f>
        <v>50</v>
      </c>
      <c r="O69" s="324">
        <v>2</v>
      </c>
      <c r="P69" s="322">
        <f>IF(AND(O69=1),30,IF(AND(O69=2),75,IF(AND(O69=3),100,IF(AND(O69=4),125,0))))</f>
        <v>75</v>
      </c>
      <c r="Q69" s="323">
        <v>5</v>
      </c>
      <c r="R69" s="322">
        <f>IF(AND(Q69=1),75,IF(AND(Q69=2),205,IF(AND(Q69=3),340,IF(AND(Q69=4),505,IF(AND(Q69=5),650,IF(AND(Q69=6),800,IF(AND(Q69=7),930,IF(AND(Q69=8),1030,0))))))))</f>
        <v>650</v>
      </c>
      <c r="S69" s="324">
        <v>2</v>
      </c>
      <c r="T69" s="322">
        <f>IF(AND(S69=1),310,IF(AND(S69=2),575,IF(AND(S69=3),975,IF(AND(S69=4),1120,IF(AND(S69=5),1225,IF(AND(S69=6),1325,0))))))</f>
        <v>575</v>
      </c>
    </row>
    <row r="70" spans="1:20" x14ac:dyDescent="0.15">
      <c r="A70" s="292">
        <v>254</v>
      </c>
      <c r="B70" s="300">
        <v>54</v>
      </c>
      <c r="C70" s="301" t="s">
        <v>104</v>
      </c>
      <c r="D70" s="355">
        <v>9</v>
      </c>
      <c r="E70" s="321">
        <f>IF(ISERROR(VLOOKUP(F70,[1]JC17!$A$8:$C$34,3)),"-",VLOOKUP(F70,[1]JC17!$A$8:$C$34,3))</f>
        <v>9</v>
      </c>
      <c r="F70" s="322">
        <f>H70+J70+L70+N70+P70+R70+T70</f>
        <v>1430</v>
      </c>
      <c r="G70" s="323">
        <v>1</v>
      </c>
      <c r="H70" s="322">
        <f>IF(AND(G70=1),175,IF(AND(G70=2),350,IF(AND(G70=3),550,IF(AND(G70=4),775,IF(AND(G70=5),900,0)))))</f>
        <v>175</v>
      </c>
      <c r="I70" s="323">
        <v>1</v>
      </c>
      <c r="J70" s="322">
        <f>IF(AND(I70=1),100,IF(AND(I70=2),250,IF(AND(I70=3),350,0)))</f>
        <v>100</v>
      </c>
      <c r="K70" s="323">
        <v>1</v>
      </c>
      <c r="L70" s="322">
        <f>IF(AND(K70=1),450,IF(AND(K70=2),775,IF(AND(K70=3),900,0)))</f>
        <v>450</v>
      </c>
      <c r="M70" s="324">
        <v>1</v>
      </c>
      <c r="N70" s="322">
        <f>IF(AND(M70=1),25,IF(AND(M70=2),50,IF(AND(M70=3),75,IF(AND(M70=4),100,0))))</f>
        <v>25</v>
      </c>
      <c r="O70" s="324">
        <v>1</v>
      </c>
      <c r="P70" s="322">
        <f>IF(AND(O70=1),30,IF(AND(O70=2),75,IF(AND(O70=3),100,IF(AND(O70=4),125,0))))</f>
        <v>30</v>
      </c>
      <c r="Q70" s="323">
        <v>3</v>
      </c>
      <c r="R70" s="322">
        <f>IF(AND(Q70=1),75,IF(AND(Q70=2),205,IF(AND(Q70=3),340,IF(AND(Q70=4),505,IF(AND(Q70=5),650,IF(AND(Q70=6),800,IF(AND(Q70=7),930,IF(AND(Q70=8),1030,0))))))))</f>
        <v>340</v>
      </c>
      <c r="S70" s="324">
        <v>1</v>
      </c>
      <c r="T70" s="322">
        <f>IF(AND(S70=1),310,IF(AND(S70=2),575,IF(AND(S70=3),975,IF(AND(S70=4),1120,IF(AND(S70=5),1225,IF(AND(S70=6),1325,0))))))</f>
        <v>310</v>
      </c>
    </row>
    <row r="71" spans="1:20" x14ac:dyDescent="0.15">
      <c r="A71" s="292">
        <v>258</v>
      </c>
      <c r="B71" s="300">
        <v>55</v>
      </c>
      <c r="C71" s="301" t="s">
        <v>80</v>
      </c>
      <c r="D71" s="355">
        <v>8</v>
      </c>
      <c r="E71" s="321">
        <f>IF(ISERROR(VLOOKUP(F71,[1]JC17!$A$8:$C$34,3)),"-",VLOOKUP(F71,[1]JC17!$A$8:$C$34,3))</f>
        <v>8</v>
      </c>
      <c r="F71" s="322">
        <f>H71+J71+L71+N71+P71+R71+T71</f>
        <v>1295</v>
      </c>
      <c r="G71" s="323">
        <v>1</v>
      </c>
      <c r="H71" s="322">
        <f>IF(AND(G71=1),175,IF(AND(G71=2),350,IF(AND(G71=3),550,IF(AND(G71=4),775,IF(AND(G71=5),900,0)))))</f>
        <v>175</v>
      </c>
      <c r="I71" s="323">
        <v>1</v>
      </c>
      <c r="J71" s="322">
        <f>IF(AND(I71=1),100,IF(AND(I71=2),250,IF(AND(I71=3),350,0)))</f>
        <v>100</v>
      </c>
      <c r="K71" s="323">
        <v>1</v>
      </c>
      <c r="L71" s="322">
        <f>IF(AND(K71=1),450,IF(AND(K71=2),775,IF(AND(K71=3),900,0)))</f>
        <v>450</v>
      </c>
      <c r="M71" s="324">
        <v>1</v>
      </c>
      <c r="N71" s="322">
        <f>IF(AND(M71=1),25,IF(AND(M71=2),50,IF(AND(M71=3),75,IF(AND(M71=4),100,0))))</f>
        <v>25</v>
      </c>
      <c r="O71" s="324">
        <v>1</v>
      </c>
      <c r="P71" s="322">
        <f>IF(AND(O71=1),30,IF(AND(O71=2),75,IF(AND(O71=3),100,IF(AND(O71=4),125,0))))</f>
        <v>30</v>
      </c>
      <c r="Q71" s="323">
        <v>2</v>
      </c>
      <c r="R71" s="322">
        <f>IF(AND(Q71=1),75,IF(AND(Q71=2),205,IF(AND(Q71=3),340,IF(AND(Q71=4),505,IF(AND(Q71=5),650,IF(AND(Q71=6),800,IF(AND(Q71=7),930,IF(AND(Q71=8),1030,0))))))))</f>
        <v>205</v>
      </c>
      <c r="S71" s="324">
        <v>1</v>
      </c>
      <c r="T71" s="322">
        <f>IF(AND(S71=1),310,IF(AND(S71=2),575,IF(AND(S71=3),975,IF(AND(S71=4),1120,IF(AND(S71=5),1225,IF(AND(S71=6),1325,0))))))</f>
        <v>310</v>
      </c>
    </row>
    <row r="72" spans="1:20" x14ac:dyDescent="0.15">
      <c r="A72" s="292">
        <v>270</v>
      </c>
      <c r="B72" s="300">
        <v>56</v>
      </c>
      <c r="C72" s="301" t="s">
        <v>79</v>
      </c>
      <c r="D72" s="355">
        <v>8</v>
      </c>
      <c r="E72" s="321">
        <f>IF(ISERROR(VLOOKUP(F72,[1]JC17!$A$8:$C$34,3)),"-",VLOOKUP(F72,[1]JC17!$A$8:$C$34,3))</f>
        <v>8</v>
      </c>
      <c r="F72" s="322">
        <f>H72+J72+L72+N72+P72+R72+T72</f>
        <v>1295</v>
      </c>
      <c r="G72" s="323">
        <v>1</v>
      </c>
      <c r="H72" s="322">
        <f>IF(AND(G72=1),175,IF(AND(G72=2),350,IF(AND(G72=3),550,IF(AND(G72=4),775,IF(AND(G72=5),900,0)))))</f>
        <v>175</v>
      </c>
      <c r="I72" s="323">
        <v>1</v>
      </c>
      <c r="J72" s="322">
        <f>IF(AND(I72=1),100,IF(AND(I72=2),250,IF(AND(I72=3),350,0)))</f>
        <v>100</v>
      </c>
      <c r="K72" s="323">
        <v>1</v>
      </c>
      <c r="L72" s="322">
        <f>IF(AND(K72=1),450,IF(AND(K72=2),775,IF(AND(K72=3),900,0)))</f>
        <v>450</v>
      </c>
      <c r="M72" s="324">
        <v>1</v>
      </c>
      <c r="N72" s="322">
        <f>IF(AND(M72=1),25,IF(AND(M72=2),50,IF(AND(M72=3),75,IF(AND(M72=4),100,0))))</f>
        <v>25</v>
      </c>
      <c r="O72" s="324">
        <v>1</v>
      </c>
      <c r="P72" s="322">
        <f>IF(AND(O72=1),30,IF(AND(O72=2),75,IF(AND(O72=3),100,IF(AND(O72=4),125,0))))</f>
        <v>30</v>
      </c>
      <c r="Q72" s="323">
        <v>2</v>
      </c>
      <c r="R72" s="322">
        <f>IF(AND(Q72=1),75,IF(AND(Q72=2),205,IF(AND(Q72=3),340,IF(AND(Q72=4),505,IF(AND(Q72=5),650,IF(AND(Q72=6),800,IF(AND(Q72=7),930,IF(AND(Q72=8),1030,0))))))))</f>
        <v>205</v>
      </c>
      <c r="S72" s="324">
        <v>1</v>
      </c>
      <c r="T72" s="322">
        <f>IF(AND(S72=1),310,IF(AND(S72=2),575,IF(AND(S72=3),975,IF(AND(S72=4),1120,IF(AND(S72=5),1225,IF(AND(S72=6),1325,0))))))</f>
        <v>310</v>
      </c>
    </row>
    <row r="73" spans="1:20" x14ac:dyDescent="0.15">
      <c r="A73" s="292">
        <v>275</v>
      </c>
      <c r="B73" s="300">
        <v>57</v>
      </c>
      <c r="C73" s="301" t="s">
        <v>81</v>
      </c>
      <c r="D73" s="355">
        <v>8</v>
      </c>
      <c r="E73" s="321">
        <f>IF(ISERROR(VLOOKUP(F73,[1]JC17!$A$8:$C$34,3)),"-",VLOOKUP(F73,[1]JC17!$A$8:$C$34,3))</f>
        <v>8</v>
      </c>
      <c r="F73" s="322">
        <f>H73+J73+L73+N73+P73+R73+T73</f>
        <v>1295</v>
      </c>
      <c r="G73" s="323">
        <v>1</v>
      </c>
      <c r="H73" s="322">
        <f>IF(AND(G73=1),175,IF(AND(G73=2),350,IF(AND(G73=3),550,IF(AND(G73=4),775,IF(AND(G73=5),900,0)))))</f>
        <v>175</v>
      </c>
      <c r="I73" s="323">
        <v>1</v>
      </c>
      <c r="J73" s="322">
        <f>IF(AND(I73=1),100,IF(AND(I73=2),250,IF(AND(I73=3),350,0)))</f>
        <v>100</v>
      </c>
      <c r="K73" s="323">
        <v>1</v>
      </c>
      <c r="L73" s="322">
        <f>IF(AND(K73=1),450,IF(AND(K73=2),775,IF(AND(K73=3),900,0)))</f>
        <v>450</v>
      </c>
      <c r="M73" s="324">
        <v>1</v>
      </c>
      <c r="N73" s="322">
        <f>IF(AND(M73=1),25,IF(AND(M73=2),50,IF(AND(M73=3),75,IF(AND(M73=4),100,0))))</f>
        <v>25</v>
      </c>
      <c r="O73" s="324">
        <v>1</v>
      </c>
      <c r="P73" s="322">
        <f>IF(AND(O73=1),30,IF(AND(O73=2),75,IF(AND(O73=3),100,IF(AND(O73=4),125,0))))</f>
        <v>30</v>
      </c>
      <c r="Q73" s="323">
        <v>2</v>
      </c>
      <c r="R73" s="322">
        <f>IF(AND(Q73=1),75,IF(AND(Q73=2),205,IF(AND(Q73=3),340,IF(AND(Q73=4),505,IF(AND(Q73=5),650,IF(AND(Q73=6),800,IF(AND(Q73=7),930,IF(AND(Q73=8),1030,0))))))))</f>
        <v>205</v>
      </c>
      <c r="S73" s="324">
        <v>1</v>
      </c>
      <c r="T73" s="322">
        <f>IF(AND(S73=1),310,IF(AND(S73=2),575,IF(AND(S73=3),975,IF(AND(S73=4),1120,IF(AND(S73=5),1225,IF(AND(S73=6),1325,0))))))</f>
        <v>310</v>
      </c>
    </row>
    <row r="74" spans="1:20" x14ac:dyDescent="0.15">
      <c r="A74" s="292">
        <v>277</v>
      </c>
      <c r="B74" s="295"/>
      <c r="C74" s="296" t="s">
        <v>109</v>
      </c>
      <c r="D74" s="355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</row>
    <row r="75" spans="1:20" x14ac:dyDescent="0.15">
      <c r="A75" s="292">
        <v>278</v>
      </c>
      <c r="B75" s="298">
        <v>58</v>
      </c>
      <c r="C75" s="299" t="s">
        <v>65</v>
      </c>
      <c r="D75" s="355">
        <v>12</v>
      </c>
      <c r="E75" s="321">
        <f>IF(ISERROR(VLOOKUP(F75,[1]JC17!$A$8:$C$34,3)),"-",VLOOKUP(F75,[1]JC17!$A$8:$C$34,3))</f>
        <v>12</v>
      </c>
      <c r="F75" s="322">
        <f>H75+J75+L75+N75+P75+R75+T75</f>
        <v>2225</v>
      </c>
      <c r="G75" s="323">
        <v>1</v>
      </c>
      <c r="H75" s="322">
        <f>IF(AND(G75=1),175,IF(AND(G75=2),350,IF(AND(G75=3),550,IF(AND(G75=4),775,IF(AND(G75=5),900,0)))))</f>
        <v>175</v>
      </c>
      <c r="I75" s="323">
        <v>2</v>
      </c>
      <c r="J75" s="322">
        <f>IF(AND(I75=1),100,IF(AND(I75=2),250,IF(AND(I75=3),350,0)))</f>
        <v>250</v>
      </c>
      <c r="K75" s="323">
        <v>1</v>
      </c>
      <c r="L75" s="322">
        <f>IF(AND(K75=1),450,IF(AND(K75=2),775,IF(AND(K75=3),900,0)))</f>
        <v>450</v>
      </c>
      <c r="M75" s="324">
        <v>2</v>
      </c>
      <c r="N75" s="322">
        <f>IF(AND(M75=1),25,IF(AND(M75=2),50,IF(AND(M75=3),75,IF(AND(M75=4),100,0))))</f>
        <v>50</v>
      </c>
      <c r="O75" s="324">
        <v>2</v>
      </c>
      <c r="P75" s="322">
        <f>IF(AND(O75=1),30,IF(AND(O75=2),75,IF(AND(O75=3),100,IF(AND(O75=4),125,0))))</f>
        <v>75</v>
      </c>
      <c r="Q75" s="323">
        <v>5</v>
      </c>
      <c r="R75" s="322">
        <f>IF(AND(Q75=1),75,IF(AND(Q75=2),205,IF(AND(Q75=3),340,IF(AND(Q75=4),505,IF(AND(Q75=5),650,IF(AND(Q75=6),800,IF(AND(Q75=7),930,IF(AND(Q75=8),1030,0))))))))</f>
        <v>650</v>
      </c>
      <c r="S75" s="324">
        <v>2</v>
      </c>
      <c r="T75" s="322">
        <f>IF(AND(S75=1),310,IF(AND(S75=2),575,IF(AND(S75=3),975,IF(AND(S75=4),1120,IF(AND(S75=5),1225,IF(AND(S75=6),1325,0))))))</f>
        <v>575</v>
      </c>
    </row>
    <row r="76" spans="1:20" x14ac:dyDescent="0.15">
      <c r="A76" s="292">
        <v>279</v>
      </c>
      <c r="B76" s="300">
        <v>59</v>
      </c>
      <c r="C76" s="301" t="s">
        <v>104</v>
      </c>
      <c r="D76" s="355">
        <v>9</v>
      </c>
      <c r="E76" s="321">
        <f>IF(ISERROR(VLOOKUP(F76,[1]JC17!$A$8:$C$34,3)),"-",VLOOKUP(F76,[1]JC17!$A$8:$C$34,3))</f>
        <v>9</v>
      </c>
      <c r="F76" s="322">
        <f>H76+J76+L76+N76+P76+R76+T76</f>
        <v>1430</v>
      </c>
      <c r="G76" s="323">
        <v>1</v>
      </c>
      <c r="H76" s="322">
        <f>IF(AND(G76=1),175,IF(AND(G76=2),350,IF(AND(G76=3),550,IF(AND(G76=4),775,IF(AND(G76=5),900,0)))))</f>
        <v>175</v>
      </c>
      <c r="I76" s="323">
        <v>1</v>
      </c>
      <c r="J76" s="322">
        <f>IF(AND(I76=1),100,IF(AND(I76=2),250,IF(AND(I76=3),350,0)))</f>
        <v>100</v>
      </c>
      <c r="K76" s="323">
        <v>1</v>
      </c>
      <c r="L76" s="322">
        <f>IF(AND(K76=1),450,IF(AND(K76=2),775,IF(AND(K76=3),900,0)))</f>
        <v>450</v>
      </c>
      <c r="M76" s="324">
        <v>1</v>
      </c>
      <c r="N76" s="322">
        <f>IF(AND(M76=1),25,IF(AND(M76=2),50,IF(AND(M76=3),75,IF(AND(M76=4),100,0))))</f>
        <v>25</v>
      </c>
      <c r="O76" s="324">
        <v>1</v>
      </c>
      <c r="P76" s="322">
        <f>IF(AND(O76=1),30,IF(AND(O76=2),75,IF(AND(O76=3),100,IF(AND(O76=4),125,0))))</f>
        <v>30</v>
      </c>
      <c r="Q76" s="323">
        <v>3</v>
      </c>
      <c r="R76" s="322">
        <f>IF(AND(Q76=1),75,IF(AND(Q76=2),205,IF(AND(Q76=3),340,IF(AND(Q76=4),505,IF(AND(Q76=5),650,IF(AND(Q76=6),800,IF(AND(Q76=7),930,IF(AND(Q76=8),1030,0))))))))</f>
        <v>340</v>
      </c>
      <c r="S76" s="324">
        <v>1</v>
      </c>
      <c r="T76" s="322">
        <f>IF(AND(S76=1),310,IF(AND(S76=2),575,IF(AND(S76=3),975,IF(AND(S76=4),1120,IF(AND(S76=5),1225,IF(AND(S76=6),1325,0))))))</f>
        <v>310</v>
      </c>
    </row>
    <row r="77" spans="1:20" x14ac:dyDescent="0.15">
      <c r="A77" s="292">
        <v>283</v>
      </c>
      <c r="B77" s="300">
        <v>60</v>
      </c>
      <c r="C77" s="301" t="s">
        <v>80</v>
      </c>
      <c r="D77" s="355">
        <v>8</v>
      </c>
      <c r="E77" s="321">
        <f>IF(ISERROR(VLOOKUP(F77,[1]JC17!$A$8:$C$34,3)),"-",VLOOKUP(F77,[1]JC17!$A$8:$C$34,3))</f>
        <v>8</v>
      </c>
      <c r="F77" s="322">
        <f>H77+J77+L77+N77+P77+R77+T77</f>
        <v>1295</v>
      </c>
      <c r="G77" s="323">
        <v>1</v>
      </c>
      <c r="H77" s="322">
        <f>IF(AND(G77=1),175,IF(AND(G77=2),350,IF(AND(G77=3),550,IF(AND(G77=4),775,IF(AND(G77=5),900,0)))))</f>
        <v>175</v>
      </c>
      <c r="I77" s="323">
        <v>1</v>
      </c>
      <c r="J77" s="322">
        <f>IF(AND(I77=1),100,IF(AND(I77=2),250,IF(AND(I77=3),350,0)))</f>
        <v>100</v>
      </c>
      <c r="K77" s="323">
        <v>1</v>
      </c>
      <c r="L77" s="322">
        <f>IF(AND(K77=1),450,IF(AND(K77=2),775,IF(AND(K77=3),900,0)))</f>
        <v>450</v>
      </c>
      <c r="M77" s="324">
        <v>1</v>
      </c>
      <c r="N77" s="322">
        <f>IF(AND(M77=1),25,IF(AND(M77=2),50,IF(AND(M77=3),75,IF(AND(M77=4),100,0))))</f>
        <v>25</v>
      </c>
      <c r="O77" s="324">
        <v>1</v>
      </c>
      <c r="P77" s="322">
        <f>IF(AND(O77=1),30,IF(AND(O77=2),75,IF(AND(O77=3),100,IF(AND(O77=4),125,0))))</f>
        <v>30</v>
      </c>
      <c r="Q77" s="323">
        <v>2</v>
      </c>
      <c r="R77" s="322">
        <f>IF(AND(Q77=1),75,IF(AND(Q77=2),205,IF(AND(Q77=3),340,IF(AND(Q77=4),505,IF(AND(Q77=5),650,IF(AND(Q77=6),800,IF(AND(Q77=7),930,IF(AND(Q77=8),1030,0))))))))</f>
        <v>205</v>
      </c>
      <c r="S77" s="324">
        <v>1</v>
      </c>
      <c r="T77" s="322">
        <f>IF(AND(S77=1),310,IF(AND(S77=2),575,IF(AND(S77=3),975,IF(AND(S77=4),1120,IF(AND(S77=5),1225,IF(AND(S77=6),1325,0))))))</f>
        <v>310</v>
      </c>
    </row>
    <row r="78" spans="1:20" x14ac:dyDescent="0.15">
      <c r="A78" s="292">
        <v>295</v>
      </c>
      <c r="B78" s="300">
        <v>61</v>
      </c>
      <c r="C78" s="301" t="s">
        <v>79</v>
      </c>
      <c r="D78" s="355">
        <v>8</v>
      </c>
      <c r="E78" s="321">
        <f>IF(ISERROR(VLOOKUP(F78,[1]JC17!$A$8:$C$34,3)),"-",VLOOKUP(F78,[1]JC17!$A$8:$C$34,3))</f>
        <v>8</v>
      </c>
      <c r="F78" s="322">
        <f>H78+J78+L78+N78+P78+R78+T78</f>
        <v>1295</v>
      </c>
      <c r="G78" s="323">
        <v>1</v>
      </c>
      <c r="H78" s="322">
        <f>IF(AND(G78=1),175,IF(AND(G78=2),350,IF(AND(G78=3),550,IF(AND(G78=4),775,IF(AND(G78=5),900,0)))))</f>
        <v>175</v>
      </c>
      <c r="I78" s="323">
        <v>1</v>
      </c>
      <c r="J78" s="322">
        <f>IF(AND(I78=1),100,IF(AND(I78=2),250,IF(AND(I78=3),350,0)))</f>
        <v>100</v>
      </c>
      <c r="K78" s="323">
        <v>1</v>
      </c>
      <c r="L78" s="322">
        <f>IF(AND(K78=1),450,IF(AND(K78=2),775,IF(AND(K78=3),900,0)))</f>
        <v>450</v>
      </c>
      <c r="M78" s="324">
        <v>1</v>
      </c>
      <c r="N78" s="322">
        <f>IF(AND(M78=1),25,IF(AND(M78=2),50,IF(AND(M78=3),75,IF(AND(M78=4),100,0))))</f>
        <v>25</v>
      </c>
      <c r="O78" s="324">
        <v>1</v>
      </c>
      <c r="P78" s="322">
        <f>IF(AND(O78=1),30,IF(AND(O78=2),75,IF(AND(O78=3),100,IF(AND(O78=4),125,0))))</f>
        <v>30</v>
      </c>
      <c r="Q78" s="323">
        <v>2</v>
      </c>
      <c r="R78" s="322">
        <f>IF(AND(Q78=1),75,IF(AND(Q78=2),205,IF(AND(Q78=3),340,IF(AND(Q78=4),505,IF(AND(Q78=5),650,IF(AND(Q78=6),800,IF(AND(Q78=7),930,IF(AND(Q78=8),1030,0))))))))</f>
        <v>205</v>
      </c>
      <c r="S78" s="324">
        <v>1</v>
      </c>
      <c r="T78" s="322">
        <f>IF(AND(S78=1),310,IF(AND(S78=2),575,IF(AND(S78=3),975,IF(AND(S78=4),1120,IF(AND(S78=5),1225,IF(AND(S78=6),1325,0))))))</f>
        <v>310</v>
      </c>
    </row>
    <row r="79" spans="1:20" x14ac:dyDescent="0.15">
      <c r="A79" s="292">
        <v>300</v>
      </c>
      <c r="B79" s="300">
        <v>62</v>
      </c>
      <c r="C79" s="301" t="s">
        <v>81</v>
      </c>
      <c r="D79" s="355">
        <v>8</v>
      </c>
      <c r="E79" s="321">
        <f>IF(ISERROR(VLOOKUP(F79,[1]JC17!$A$8:$C$34,3)),"-",VLOOKUP(F79,[1]JC17!$A$8:$C$34,3))</f>
        <v>8</v>
      </c>
      <c r="F79" s="322">
        <f>H79+J79+L79+N79+P79+R79+T79</f>
        <v>1295</v>
      </c>
      <c r="G79" s="323">
        <v>1</v>
      </c>
      <c r="H79" s="322">
        <f>IF(AND(G79=1),175,IF(AND(G79=2),350,IF(AND(G79=3),550,IF(AND(G79=4),775,IF(AND(G79=5),900,0)))))</f>
        <v>175</v>
      </c>
      <c r="I79" s="323">
        <v>1</v>
      </c>
      <c r="J79" s="322">
        <f>IF(AND(I79=1),100,IF(AND(I79=2),250,IF(AND(I79=3),350,0)))</f>
        <v>100</v>
      </c>
      <c r="K79" s="323">
        <v>1</v>
      </c>
      <c r="L79" s="322">
        <f>IF(AND(K79=1),450,IF(AND(K79=2),775,IF(AND(K79=3),900,0)))</f>
        <v>450</v>
      </c>
      <c r="M79" s="324">
        <v>1</v>
      </c>
      <c r="N79" s="322">
        <f>IF(AND(M79=1),25,IF(AND(M79=2),50,IF(AND(M79=3),75,IF(AND(M79=4),100,0))))</f>
        <v>25</v>
      </c>
      <c r="O79" s="324">
        <v>1</v>
      </c>
      <c r="P79" s="322">
        <f>IF(AND(O79=1),30,IF(AND(O79=2),75,IF(AND(O79=3),100,IF(AND(O79=4),125,0))))</f>
        <v>30</v>
      </c>
      <c r="Q79" s="323">
        <v>2</v>
      </c>
      <c r="R79" s="322">
        <f>IF(AND(Q79=1),75,IF(AND(Q79=2),205,IF(AND(Q79=3),340,IF(AND(Q79=4),505,IF(AND(Q79=5),650,IF(AND(Q79=6),800,IF(AND(Q79=7),930,IF(AND(Q79=8),1030,0))))))))</f>
        <v>205</v>
      </c>
      <c r="S79" s="324">
        <v>1</v>
      </c>
      <c r="T79" s="322">
        <f>IF(AND(S79=1),310,IF(AND(S79=2),575,IF(AND(S79=3),975,IF(AND(S79=4),1120,IF(AND(S79=5),1225,IF(AND(S79=6),1325,0))))))</f>
        <v>310</v>
      </c>
    </row>
    <row r="80" spans="1:20" x14ac:dyDescent="0.15">
      <c r="A80" s="292">
        <v>302</v>
      </c>
      <c r="B80" s="295"/>
      <c r="C80" s="296" t="s">
        <v>91</v>
      </c>
      <c r="D80" s="355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</row>
    <row r="81" spans="1:20" x14ac:dyDescent="0.15">
      <c r="A81" s="292">
        <v>310</v>
      </c>
      <c r="B81" s="298">
        <v>63</v>
      </c>
      <c r="C81" s="299" t="s">
        <v>65</v>
      </c>
      <c r="D81" s="355">
        <v>12</v>
      </c>
      <c r="E81" s="321">
        <f>IF(ISERROR(VLOOKUP(F81,[1]JC17!$A$8:$C$34,3)),"-",VLOOKUP(F81,[1]JC17!$A$8:$C$34,3))</f>
        <v>12</v>
      </c>
      <c r="F81" s="322">
        <f>H81+J81+L81+N81+P81+R81+T81</f>
        <v>2225</v>
      </c>
      <c r="G81" s="323">
        <v>1</v>
      </c>
      <c r="H81" s="322">
        <f>IF(AND(G81=1),175,IF(AND(G81=2),350,IF(AND(G81=3),550,IF(AND(G81=4),775,IF(AND(G81=5),900,0)))))</f>
        <v>175</v>
      </c>
      <c r="I81" s="323">
        <v>2</v>
      </c>
      <c r="J81" s="322">
        <f>IF(AND(I81=1),100,IF(AND(I81=2),250,IF(AND(I81=3),350,0)))</f>
        <v>250</v>
      </c>
      <c r="K81" s="323">
        <v>1</v>
      </c>
      <c r="L81" s="322">
        <f>IF(AND(K81=1),450,IF(AND(K81=2),775,IF(AND(K81=3),900,0)))</f>
        <v>450</v>
      </c>
      <c r="M81" s="324">
        <v>2</v>
      </c>
      <c r="N81" s="322">
        <f>IF(AND(M81=1),25,IF(AND(M81=2),50,IF(AND(M81=3),75,IF(AND(M81=4),100,0))))</f>
        <v>50</v>
      </c>
      <c r="O81" s="324">
        <v>2</v>
      </c>
      <c r="P81" s="322">
        <f>IF(AND(O81=1),30,IF(AND(O81=2),75,IF(AND(O81=3),100,IF(AND(O81=4),125,0))))</f>
        <v>75</v>
      </c>
      <c r="Q81" s="323">
        <v>5</v>
      </c>
      <c r="R81" s="322">
        <f>IF(AND(Q81=1),75,IF(AND(Q81=2),205,IF(AND(Q81=3),340,IF(AND(Q81=4),505,IF(AND(Q81=5),650,IF(AND(Q81=6),800,IF(AND(Q81=7),930,IF(AND(Q81=8),1030,0))))))))</f>
        <v>650</v>
      </c>
      <c r="S81" s="324">
        <v>2</v>
      </c>
      <c r="T81" s="322">
        <f>IF(AND(S81=1),310,IF(AND(S81=2),575,IF(AND(S81=3),975,IF(AND(S81=4),1120,IF(AND(S81=5),1225,IF(AND(S81=6),1325,0))))))</f>
        <v>575</v>
      </c>
    </row>
    <row r="82" spans="1:20" x14ac:dyDescent="0.15">
      <c r="A82" s="292">
        <v>311</v>
      </c>
      <c r="B82" s="300">
        <v>64</v>
      </c>
      <c r="C82" s="301" t="s">
        <v>104</v>
      </c>
      <c r="D82" s="355">
        <v>9</v>
      </c>
      <c r="E82" s="321">
        <f>IF(ISERROR(VLOOKUP(F82,[1]JC17!$A$8:$C$34,3)),"-",VLOOKUP(F82,[1]JC17!$A$8:$C$34,3))</f>
        <v>9</v>
      </c>
      <c r="F82" s="322">
        <f>H82+J82+L82+N82+P82+R82+T82</f>
        <v>1430</v>
      </c>
      <c r="G82" s="323">
        <v>1</v>
      </c>
      <c r="H82" s="322">
        <f>IF(AND(G82=1),175,IF(AND(G82=2),350,IF(AND(G82=3),550,IF(AND(G82=4),775,IF(AND(G82=5),900,0)))))</f>
        <v>175</v>
      </c>
      <c r="I82" s="323">
        <v>1</v>
      </c>
      <c r="J82" s="322">
        <f>IF(AND(I82=1),100,IF(AND(I82=2),250,IF(AND(I82=3),350,0)))</f>
        <v>100</v>
      </c>
      <c r="K82" s="323">
        <v>1</v>
      </c>
      <c r="L82" s="322">
        <f>IF(AND(K82=1),450,IF(AND(K82=2),775,IF(AND(K82=3),900,0)))</f>
        <v>450</v>
      </c>
      <c r="M82" s="324">
        <v>1</v>
      </c>
      <c r="N82" s="322">
        <f>IF(AND(M82=1),25,IF(AND(M82=2),50,IF(AND(M82=3),75,IF(AND(M82=4),100,0))))</f>
        <v>25</v>
      </c>
      <c r="O82" s="324">
        <v>1</v>
      </c>
      <c r="P82" s="322">
        <f>IF(AND(O82=1),30,IF(AND(O82=2),75,IF(AND(O82=3),100,IF(AND(O82=4),125,0))))</f>
        <v>30</v>
      </c>
      <c r="Q82" s="323">
        <v>3</v>
      </c>
      <c r="R82" s="322">
        <f>IF(AND(Q82=1),75,IF(AND(Q82=2),205,IF(AND(Q82=3),340,IF(AND(Q82=4),505,IF(AND(Q82=5),650,IF(AND(Q82=6),800,IF(AND(Q82=7),930,IF(AND(Q82=8),1030,0))))))))</f>
        <v>340</v>
      </c>
      <c r="S82" s="324">
        <v>1</v>
      </c>
      <c r="T82" s="322">
        <f>IF(AND(S82=1),310,IF(AND(S82=2),575,IF(AND(S82=3),975,IF(AND(S82=4),1120,IF(AND(S82=5),1225,IF(AND(S82=6),1325,0))))))</f>
        <v>310</v>
      </c>
    </row>
    <row r="83" spans="1:20" x14ac:dyDescent="0.15">
      <c r="A83" s="292">
        <v>315</v>
      </c>
      <c r="B83" s="300">
        <v>65</v>
      </c>
      <c r="C83" s="301" t="s">
        <v>80</v>
      </c>
      <c r="D83" s="355">
        <v>8</v>
      </c>
      <c r="E83" s="321">
        <f>IF(ISERROR(VLOOKUP(F83,[1]JC17!$A$8:$C$34,3)),"-",VLOOKUP(F83,[1]JC17!$A$8:$C$34,3))</f>
        <v>8</v>
      </c>
      <c r="F83" s="322">
        <f>H83+J83+L83+N83+P83+R83+T83</f>
        <v>1295</v>
      </c>
      <c r="G83" s="323">
        <v>1</v>
      </c>
      <c r="H83" s="322">
        <f>IF(AND(G83=1),175,IF(AND(G83=2),350,IF(AND(G83=3),550,IF(AND(G83=4),775,IF(AND(G83=5),900,0)))))</f>
        <v>175</v>
      </c>
      <c r="I83" s="323">
        <v>1</v>
      </c>
      <c r="J83" s="322">
        <f>IF(AND(I83=1),100,IF(AND(I83=2),250,IF(AND(I83=3),350,0)))</f>
        <v>100</v>
      </c>
      <c r="K83" s="323">
        <v>1</v>
      </c>
      <c r="L83" s="322">
        <f>IF(AND(K83=1),450,IF(AND(K83=2),775,IF(AND(K83=3),900,0)))</f>
        <v>450</v>
      </c>
      <c r="M83" s="324">
        <v>1</v>
      </c>
      <c r="N83" s="322">
        <f>IF(AND(M83=1),25,IF(AND(M83=2),50,IF(AND(M83=3),75,IF(AND(M83=4),100,0))))</f>
        <v>25</v>
      </c>
      <c r="O83" s="324">
        <v>1</v>
      </c>
      <c r="P83" s="322">
        <f>IF(AND(O83=1),30,IF(AND(O83=2),75,IF(AND(O83=3),100,IF(AND(O83=4),125,0))))</f>
        <v>30</v>
      </c>
      <c r="Q83" s="323">
        <v>2</v>
      </c>
      <c r="R83" s="322">
        <f>IF(AND(Q83=1),75,IF(AND(Q83=2),205,IF(AND(Q83=3),340,IF(AND(Q83=4),505,IF(AND(Q83=5),650,IF(AND(Q83=6),800,IF(AND(Q83=7),930,IF(AND(Q83=8),1030,0))))))))</f>
        <v>205</v>
      </c>
      <c r="S83" s="324">
        <v>1</v>
      </c>
      <c r="T83" s="322">
        <f>IF(AND(S83=1),310,IF(AND(S83=2),575,IF(AND(S83=3),975,IF(AND(S83=4),1120,IF(AND(S83=5),1225,IF(AND(S83=6),1325,0))))))</f>
        <v>310</v>
      </c>
    </row>
    <row r="84" spans="1:20" x14ac:dyDescent="0.15">
      <c r="A84" s="292">
        <v>327</v>
      </c>
      <c r="B84" s="300">
        <v>66</v>
      </c>
      <c r="C84" s="301" t="s">
        <v>79</v>
      </c>
      <c r="D84" s="355">
        <v>8</v>
      </c>
      <c r="E84" s="321">
        <f>IF(ISERROR(VLOOKUP(F84,[1]JC17!$A$8:$C$34,3)),"-",VLOOKUP(F84,[1]JC17!$A$8:$C$34,3))</f>
        <v>8</v>
      </c>
      <c r="F84" s="322">
        <f>H84+J84+L84+N84+P84+R84+T84</f>
        <v>1295</v>
      </c>
      <c r="G84" s="323">
        <v>1</v>
      </c>
      <c r="H84" s="322">
        <f>IF(AND(G84=1),175,IF(AND(G84=2),350,IF(AND(G84=3),550,IF(AND(G84=4),775,IF(AND(G84=5),900,0)))))</f>
        <v>175</v>
      </c>
      <c r="I84" s="323">
        <v>1</v>
      </c>
      <c r="J84" s="322">
        <f>IF(AND(I84=1),100,IF(AND(I84=2),250,IF(AND(I84=3),350,0)))</f>
        <v>100</v>
      </c>
      <c r="K84" s="323">
        <v>1</v>
      </c>
      <c r="L84" s="322">
        <f>IF(AND(K84=1),450,IF(AND(K84=2),775,IF(AND(K84=3),900,0)))</f>
        <v>450</v>
      </c>
      <c r="M84" s="324">
        <v>1</v>
      </c>
      <c r="N84" s="322">
        <f>IF(AND(M84=1),25,IF(AND(M84=2),50,IF(AND(M84=3),75,IF(AND(M84=4),100,0))))</f>
        <v>25</v>
      </c>
      <c r="O84" s="324">
        <v>1</v>
      </c>
      <c r="P84" s="322">
        <f>IF(AND(O84=1),30,IF(AND(O84=2),75,IF(AND(O84=3),100,IF(AND(O84=4),125,0))))</f>
        <v>30</v>
      </c>
      <c r="Q84" s="323">
        <v>2</v>
      </c>
      <c r="R84" s="322">
        <f>IF(AND(Q84=1),75,IF(AND(Q84=2),205,IF(AND(Q84=3),340,IF(AND(Q84=4),505,IF(AND(Q84=5),650,IF(AND(Q84=6),800,IF(AND(Q84=7),930,IF(AND(Q84=8),1030,0))))))))</f>
        <v>205</v>
      </c>
      <c r="S84" s="324">
        <v>1</v>
      </c>
      <c r="T84" s="322">
        <f>IF(AND(S84=1),310,IF(AND(S84=2),575,IF(AND(S84=3),975,IF(AND(S84=4),1120,IF(AND(S84=5),1225,IF(AND(S84=6),1325,0))))))</f>
        <v>310</v>
      </c>
    </row>
    <row r="85" spans="1:20" x14ac:dyDescent="0.15">
      <c r="A85" s="292">
        <v>332</v>
      </c>
      <c r="B85" s="300">
        <v>67</v>
      </c>
      <c r="C85" s="301" t="s">
        <v>81</v>
      </c>
      <c r="D85" s="355">
        <v>8</v>
      </c>
      <c r="E85" s="321">
        <f>IF(ISERROR(VLOOKUP(F85,[1]JC17!$A$8:$C$34,3)),"-",VLOOKUP(F85,[1]JC17!$A$8:$C$34,3))</f>
        <v>8</v>
      </c>
      <c r="F85" s="322">
        <f>H85+J85+L85+N85+P85+R85+T85</f>
        <v>1295</v>
      </c>
      <c r="G85" s="323">
        <v>1</v>
      </c>
      <c r="H85" s="322">
        <f>IF(AND(G85=1),175,IF(AND(G85=2),350,IF(AND(G85=3),550,IF(AND(G85=4),775,IF(AND(G85=5),900,0)))))</f>
        <v>175</v>
      </c>
      <c r="I85" s="323">
        <v>1</v>
      </c>
      <c r="J85" s="322">
        <f>IF(AND(I85=1),100,IF(AND(I85=2),250,IF(AND(I85=3),350,0)))</f>
        <v>100</v>
      </c>
      <c r="K85" s="323">
        <v>1</v>
      </c>
      <c r="L85" s="322">
        <f>IF(AND(K85=1),450,IF(AND(K85=2),775,IF(AND(K85=3),900,0)))</f>
        <v>450</v>
      </c>
      <c r="M85" s="324">
        <v>1</v>
      </c>
      <c r="N85" s="322">
        <f>IF(AND(M85=1),25,IF(AND(M85=2),50,IF(AND(M85=3),75,IF(AND(M85=4),100,0))))</f>
        <v>25</v>
      </c>
      <c r="O85" s="324">
        <v>1</v>
      </c>
      <c r="P85" s="322">
        <f>IF(AND(O85=1),30,IF(AND(O85=2),75,IF(AND(O85=3),100,IF(AND(O85=4),125,0))))</f>
        <v>30</v>
      </c>
      <c r="Q85" s="323">
        <v>2</v>
      </c>
      <c r="R85" s="322">
        <f>IF(AND(Q85=1),75,IF(AND(Q85=2),205,IF(AND(Q85=3),340,IF(AND(Q85=4),505,IF(AND(Q85=5),650,IF(AND(Q85=6),800,IF(AND(Q85=7),930,IF(AND(Q85=8),1030,0))))))))</f>
        <v>205</v>
      </c>
      <c r="S85" s="324">
        <v>1</v>
      </c>
      <c r="T85" s="322">
        <f>IF(AND(S85=1),310,IF(AND(S85=2),575,IF(AND(S85=3),975,IF(AND(S85=4),1120,IF(AND(S85=5),1225,IF(AND(S85=6),1325,0))))))</f>
        <v>310</v>
      </c>
    </row>
    <row r="86" spans="1:20" x14ac:dyDescent="0.15">
      <c r="A86" s="292">
        <v>334</v>
      </c>
      <c r="B86" s="295"/>
      <c r="C86" s="296" t="s">
        <v>111</v>
      </c>
      <c r="D86" s="355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</row>
    <row r="87" spans="1:20" x14ac:dyDescent="0.15">
      <c r="A87" s="292">
        <v>335</v>
      </c>
      <c r="B87" s="298">
        <v>68</v>
      </c>
      <c r="C87" s="299" t="s">
        <v>65</v>
      </c>
      <c r="D87" s="355">
        <v>12</v>
      </c>
      <c r="E87" s="321">
        <f>IF(ISERROR(VLOOKUP(F87,[1]JC17!$A$8:$C$34,3)),"-",VLOOKUP(F87,[1]JC17!$A$8:$C$34,3))</f>
        <v>12</v>
      </c>
      <c r="F87" s="322">
        <f>H87+J87+L87+N87+P87+R87+T87</f>
        <v>2225</v>
      </c>
      <c r="G87" s="323">
        <v>1</v>
      </c>
      <c r="H87" s="322">
        <f>IF(AND(G87=1),175,IF(AND(G87=2),350,IF(AND(G87=3),550,IF(AND(G87=4),775,IF(AND(G87=5),900,0)))))</f>
        <v>175</v>
      </c>
      <c r="I87" s="323">
        <v>2</v>
      </c>
      <c r="J87" s="322">
        <f>IF(AND(I87=1),100,IF(AND(I87=2),250,IF(AND(I87=3),350,0)))</f>
        <v>250</v>
      </c>
      <c r="K87" s="323">
        <v>1</v>
      </c>
      <c r="L87" s="322">
        <f>IF(AND(K87=1),450,IF(AND(K87=2),775,IF(AND(K87=3),900,0)))</f>
        <v>450</v>
      </c>
      <c r="M87" s="324">
        <v>2</v>
      </c>
      <c r="N87" s="322">
        <f>IF(AND(M87=1),25,IF(AND(M87=2),50,IF(AND(M87=3),75,IF(AND(M87=4),100,0))))</f>
        <v>50</v>
      </c>
      <c r="O87" s="324">
        <v>2</v>
      </c>
      <c r="P87" s="322">
        <f>IF(AND(O87=1),30,IF(AND(O87=2),75,IF(AND(O87=3),100,IF(AND(O87=4),125,0))))</f>
        <v>75</v>
      </c>
      <c r="Q87" s="323">
        <v>5</v>
      </c>
      <c r="R87" s="322">
        <f>IF(AND(Q87=1),75,IF(AND(Q87=2),205,IF(AND(Q87=3),340,IF(AND(Q87=4),505,IF(AND(Q87=5),650,IF(AND(Q87=6),800,IF(AND(Q87=7),930,IF(AND(Q87=8),1030,0))))))))</f>
        <v>650</v>
      </c>
      <c r="S87" s="324">
        <v>2</v>
      </c>
      <c r="T87" s="322">
        <f>IF(AND(S87=1),310,IF(AND(S87=2),575,IF(AND(S87=3),975,IF(AND(S87=4),1120,IF(AND(S87=5),1225,IF(AND(S87=6),1325,0))))))</f>
        <v>575</v>
      </c>
    </row>
    <row r="88" spans="1:20" x14ac:dyDescent="0.15">
      <c r="A88" s="292">
        <v>336</v>
      </c>
      <c r="B88" s="300">
        <v>69</v>
      </c>
      <c r="C88" s="301" t="s">
        <v>104</v>
      </c>
      <c r="D88" s="355">
        <v>9</v>
      </c>
      <c r="E88" s="321">
        <f>IF(ISERROR(VLOOKUP(F88,[1]JC17!$A$8:$C$34,3)),"-",VLOOKUP(F88,[1]JC17!$A$8:$C$34,3))</f>
        <v>9</v>
      </c>
      <c r="F88" s="322">
        <f>H88+J88+L88+N88+P88+R88+T88</f>
        <v>1430</v>
      </c>
      <c r="G88" s="323">
        <v>1</v>
      </c>
      <c r="H88" s="322">
        <f>IF(AND(G88=1),175,IF(AND(G88=2),350,IF(AND(G88=3),550,IF(AND(G88=4),775,IF(AND(G88=5),900,0)))))</f>
        <v>175</v>
      </c>
      <c r="I88" s="323">
        <v>1</v>
      </c>
      <c r="J88" s="322">
        <f>IF(AND(I88=1),100,IF(AND(I88=2),250,IF(AND(I88=3),350,0)))</f>
        <v>100</v>
      </c>
      <c r="K88" s="323">
        <v>1</v>
      </c>
      <c r="L88" s="322">
        <f>IF(AND(K88=1),450,IF(AND(K88=2),775,IF(AND(K88=3),900,0)))</f>
        <v>450</v>
      </c>
      <c r="M88" s="324">
        <v>1</v>
      </c>
      <c r="N88" s="322">
        <f>IF(AND(M88=1),25,IF(AND(M88=2),50,IF(AND(M88=3),75,IF(AND(M88=4),100,0))))</f>
        <v>25</v>
      </c>
      <c r="O88" s="324">
        <v>1</v>
      </c>
      <c r="P88" s="322">
        <f>IF(AND(O88=1),30,IF(AND(O88=2),75,IF(AND(O88=3),100,IF(AND(O88=4),125,0))))</f>
        <v>30</v>
      </c>
      <c r="Q88" s="323">
        <v>3</v>
      </c>
      <c r="R88" s="322">
        <f>IF(AND(Q88=1),75,IF(AND(Q88=2),205,IF(AND(Q88=3),340,IF(AND(Q88=4),505,IF(AND(Q88=5),650,IF(AND(Q88=6),800,IF(AND(Q88=7),930,IF(AND(Q88=8),1030,0))))))))</f>
        <v>340</v>
      </c>
      <c r="S88" s="324">
        <v>1</v>
      </c>
      <c r="T88" s="322">
        <f>IF(AND(S88=1),310,IF(AND(S88=2),575,IF(AND(S88=3),975,IF(AND(S88=4),1120,IF(AND(S88=5),1225,IF(AND(S88=6),1325,0))))))</f>
        <v>310</v>
      </c>
    </row>
    <row r="89" spans="1:20" x14ac:dyDescent="0.15">
      <c r="A89" s="292">
        <v>340</v>
      </c>
      <c r="B89" s="300">
        <v>70</v>
      </c>
      <c r="C89" s="301" t="s">
        <v>80</v>
      </c>
      <c r="D89" s="355">
        <v>8</v>
      </c>
      <c r="E89" s="321">
        <f>IF(ISERROR(VLOOKUP(F89,[1]JC17!$A$8:$C$34,3)),"-",VLOOKUP(F89,[1]JC17!$A$8:$C$34,3))</f>
        <v>8</v>
      </c>
      <c r="F89" s="322">
        <f>H89+J89+L89+N89+P89+R89+T89</f>
        <v>1295</v>
      </c>
      <c r="G89" s="323">
        <v>1</v>
      </c>
      <c r="H89" s="322">
        <f>IF(AND(G89=1),175,IF(AND(G89=2),350,IF(AND(G89=3),550,IF(AND(G89=4),775,IF(AND(G89=5),900,0)))))</f>
        <v>175</v>
      </c>
      <c r="I89" s="323">
        <v>1</v>
      </c>
      <c r="J89" s="322">
        <f>IF(AND(I89=1),100,IF(AND(I89=2),250,IF(AND(I89=3),350,0)))</f>
        <v>100</v>
      </c>
      <c r="K89" s="323">
        <v>1</v>
      </c>
      <c r="L89" s="322">
        <f>IF(AND(K89=1),450,IF(AND(K89=2),775,IF(AND(K89=3),900,0)))</f>
        <v>450</v>
      </c>
      <c r="M89" s="324">
        <v>1</v>
      </c>
      <c r="N89" s="322">
        <f>IF(AND(M89=1),25,IF(AND(M89=2),50,IF(AND(M89=3),75,IF(AND(M89=4),100,0))))</f>
        <v>25</v>
      </c>
      <c r="O89" s="324">
        <v>1</v>
      </c>
      <c r="P89" s="322">
        <f>IF(AND(O89=1),30,IF(AND(O89=2),75,IF(AND(O89=3),100,IF(AND(O89=4),125,0))))</f>
        <v>30</v>
      </c>
      <c r="Q89" s="323">
        <v>2</v>
      </c>
      <c r="R89" s="322">
        <f>IF(AND(Q89=1),75,IF(AND(Q89=2),205,IF(AND(Q89=3),340,IF(AND(Q89=4),505,IF(AND(Q89=5),650,IF(AND(Q89=6),800,IF(AND(Q89=7),930,IF(AND(Q89=8),1030,0))))))))</f>
        <v>205</v>
      </c>
      <c r="S89" s="324">
        <v>1</v>
      </c>
      <c r="T89" s="322">
        <f>IF(AND(S89=1),310,IF(AND(S89=2),575,IF(AND(S89=3),975,IF(AND(S89=4),1120,IF(AND(S89=5),1225,IF(AND(S89=6),1325,0))))))</f>
        <v>310</v>
      </c>
    </row>
    <row r="90" spans="1:20" x14ac:dyDescent="0.15">
      <c r="A90" s="292">
        <v>352</v>
      </c>
      <c r="B90" s="300">
        <v>71</v>
      </c>
      <c r="C90" s="301" t="s">
        <v>79</v>
      </c>
      <c r="D90" s="355">
        <v>8</v>
      </c>
      <c r="E90" s="321">
        <f>IF(ISERROR(VLOOKUP(F90,[1]JC17!$A$8:$C$34,3)),"-",VLOOKUP(F90,[1]JC17!$A$8:$C$34,3))</f>
        <v>8</v>
      </c>
      <c r="F90" s="322">
        <f>H90+J90+L90+N90+P90+R90+T90</f>
        <v>1295</v>
      </c>
      <c r="G90" s="323">
        <v>1</v>
      </c>
      <c r="H90" s="322">
        <f>IF(AND(G90=1),175,IF(AND(G90=2),350,IF(AND(G90=3),550,IF(AND(G90=4),775,IF(AND(G90=5),900,0)))))</f>
        <v>175</v>
      </c>
      <c r="I90" s="323">
        <v>1</v>
      </c>
      <c r="J90" s="322">
        <f>IF(AND(I90=1),100,IF(AND(I90=2),250,IF(AND(I90=3),350,0)))</f>
        <v>100</v>
      </c>
      <c r="K90" s="323">
        <v>1</v>
      </c>
      <c r="L90" s="322">
        <f>IF(AND(K90=1),450,IF(AND(K90=2),775,IF(AND(K90=3),900,0)))</f>
        <v>450</v>
      </c>
      <c r="M90" s="324">
        <v>1</v>
      </c>
      <c r="N90" s="322">
        <f>IF(AND(M90=1),25,IF(AND(M90=2),50,IF(AND(M90=3),75,IF(AND(M90=4),100,0))))</f>
        <v>25</v>
      </c>
      <c r="O90" s="324">
        <v>1</v>
      </c>
      <c r="P90" s="322">
        <f>IF(AND(O90=1),30,IF(AND(O90=2),75,IF(AND(O90=3),100,IF(AND(O90=4),125,0))))</f>
        <v>30</v>
      </c>
      <c r="Q90" s="323">
        <v>2</v>
      </c>
      <c r="R90" s="322">
        <f>IF(AND(Q90=1),75,IF(AND(Q90=2),205,IF(AND(Q90=3),340,IF(AND(Q90=4),505,IF(AND(Q90=5),650,IF(AND(Q90=6),800,IF(AND(Q90=7),930,IF(AND(Q90=8),1030,0))))))))</f>
        <v>205</v>
      </c>
      <c r="S90" s="324">
        <v>1</v>
      </c>
      <c r="T90" s="322">
        <f>IF(AND(S90=1),310,IF(AND(S90=2),575,IF(AND(S90=3),975,IF(AND(S90=4),1120,IF(AND(S90=5),1225,IF(AND(S90=6),1325,0))))))</f>
        <v>310</v>
      </c>
    </row>
    <row r="91" spans="1:20" x14ac:dyDescent="0.15">
      <c r="A91" s="292">
        <v>357</v>
      </c>
      <c r="B91" s="300">
        <v>72</v>
      </c>
      <c r="C91" s="301" t="s">
        <v>81</v>
      </c>
      <c r="D91" s="355">
        <v>8</v>
      </c>
      <c r="E91" s="321">
        <f>IF(ISERROR(VLOOKUP(F91,[1]JC17!$A$8:$C$34,3)),"-",VLOOKUP(F91,[1]JC17!$A$8:$C$34,3))</f>
        <v>8</v>
      </c>
      <c r="F91" s="322">
        <f>H91+J91+L91+N91+P91+R91+T91</f>
        <v>1295</v>
      </c>
      <c r="G91" s="323">
        <v>1</v>
      </c>
      <c r="H91" s="322">
        <f>IF(AND(G91=1),175,IF(AND(G91=2),350,IF(AND(G91=3),550,IF(AND(G91=4),775,IF(AND(G91=5),900,0)))))</f>
        <v>175</v>
      </c>
      <c r="I91" s="323">
        <v>1</v>
      </c>
      <c r="J91" s="322">
        <f>IF(AND(I91=1),100,IF(AND(I91=2),250,IF(AND(I91=3),350,0)))</f>
        <v>100</v>
      </c>
      <c r="K91" s="323">
        <v>1</v>
      </c>
      <c r="L91" s="322">
        <f>IF(AND(K91=1),450,IF(AND(K91=2),775,IF(AND(K91=3),900,0)))</f>
        <v>450</v>
      </c>
      <c r="M91" s="324">
        <v>1</v>
      </c>
      <c r="N91" s="322">
        <f>IF(AND(M91=1),25,IF(AND(M91=2),50,IF(AND(M91=3),75,IF(AND(M91=4),100,0))))</f>
        <v>25</v>
      </c>
      <c r="O91" s="324">
        <v>1</v>
      </c>
      <c r="P91" s="322">
        <f>IF(AND(O91=1),30,IF(AND(O91=2),75,IF(AND(O91=3),100,IF(AND(O91=4),125,0))))</f>
        <v>30</v>
      </c>
      <c r="Q91" s="323">
        <v>2</v>
      </c>
      <c r="R91" s="322">
        <f>IF(AND(Q91=1),75,IF(AND(Q91=2),205,IF(AND(Q91=3),340,IF(AND(Q91=4),505,IF(AND(Q91=5),650,IF(AND(Q91=6),800,IF(AND(Q91=7),930,IF(AND(Q91=8),1030,0))))))))</f>
        <v>205</v>
      </c>
      <c r="S91" s="324">
        <v>1</v>
      </c>
      <c r="T91" s="322">
        <f>IF(AND(S91=1),310,IF(AND(S91=2),575,IF(AND(S91=3),975,IF(AND(S91=4),1120,IF(AND(S91=5),1225,IF(AND(S91=6),1325,0))))))</f>
        <v>310</v>
      </c>
    </row>
    <row r="92" spans="1:20" x14ac:dyDescent="0.15">
      <c r="A92" s="292">
        <v>359</v>
      </c>
      <c r="B92" s="295"/>
      <c r="C92" s="296" t="s">
        <v>90</v>
      </c>
      <c r="D92" s="355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</row>
    <row r="93" spans="1:20" x14ac:dyDescent="0.15">
      <c r="A93" s="292">
        <v>360</v>
      </c>
      <c r="B93" s="298">
        <v>73</v>
      </c>
      <c r="C93" s="299" t="s">
        <v>65</v>
      </c>
      <c r="D93" s="355">
        <v>12</v>
      </c>
      <c r="E93" s="321">
        <f>IF(ISERROR(VLOOKUP(F93,[1]JC17!$A$8:$C$34,3)),"-",VLOOKUP(F93,[1]JC17!$A$8:$C$34,3))</f>
        <v>12</v>
      </c>
      <c r="F93" s="322">
        <f>H93+J93+L93+N93+P93+R93+T93</f>
        <v>2225</v>
      </c>
      <c r="G93" s="323">
        <v>1</v>
      </c>
      <c r="H93" s="322">
        <f>IF(AND(G93=1),175,IF(AND(G93=2),350,IF(AND(G93=3),550,IF(AND(G93=4),775,IF(AND(G93=5),900,0)))))</f>
        <v>175</v>
      </c>
      <c r="I93" s="323">
        <v>2</v>
      </c>
      <c r="J93" s="322">
        <f>IF(AND(I93=1),100,IF(AND(I93=2),250,IF(AND(I93=3),350,0)))</f>
        <v>250</v>
      </c>
      <c r="K93" s="323">
        <v>1</v>
      </c>
      <c r="L93" s="322">
        <f>IF(AND(K93=1),450,IF(AND(K93=2),775,IF(AND(K93=3),900,0)))</f>
        <v>450</v>
      </c>
      <c r="M93" s="324">
        <v>2</v>
      </c>
      <c r="N93" s="322">
        <f>IF(AND(M93=1),25,IF(AND(M93=2),50,IF(AND(M93=3),75,IF(AND(M93=4),100,0))))</f>
        <v>50</v>
      </c>
      <c r="O93" s="324">
        <v>2</v>
      </c>
      <c r="P93" s="322">
        <f>IF(AND(O93=1),30,IF(AND(O93=2),75,IF(AND(O93=3),100,IF(AND(O93=4),125,0))))</f>
        <v>75</v>
      </c>
      <c r="Q93" s="323">
        <v>5</v>
      </c>
      <c r="R93" s="322">
        <f>IF(AND(Q93=1),75,IF(AND(Q93=2),205,IF(AND(Q93=3),340,IF(AND(Q93=4),505,IF(AND(Q93=5),650,IF(AND(Q93=6),800,IF(AND(Q93=7),930,IF(AND(Q93=8),1030,0))))))))</f>
        <v>650</v>
      </c>
      <c r="S93" s="324">
        <v>2</v>
      </c>
      <c r="T93" s="322">
        <f>IF(AND(S93=1),310,IF(AND(S93=2),575,IF(AND(S93=3),975,IF(AND(S93=4),1120,IF(AND(S93=5),1225,IF(AND(S93=6),1325,0))))))</f>
        <v>575</v>
      </c>
    </row>
    <row r="94" spans="1:20" x14ac:dyDescent="0.15">
      <c r="A94" s="292">
        <v>361</v>
      </c>
      <c r="B94" s="300">
        <v>74</v>
      </c>
      <c r="C94" s="301" t="s">
        <v>66</v>
      </c>
      <c r="D94" s="355">
        <v>9</v>
      </c>
      <c r="E94" s="321">
        <f>IF(ISERROR(VLOOKUP(F94,[1]JC17!$A$8:$C$34,3)),"-",VLOOKUP(F94,[1]JC17!$A$8:$C$34,3))</f>
        <v>9</v>
      </c>
      <c r="F94" s="322">
        <f>H94+J94+L94+N94+P94+R94+T94</f>
        <v>1430</v>
      </c>
      <c r="G94" s="323">
        <v>1</v>
      </c>
      <c r="H94" s="322">
        <f>IF(AND(G94=1),175,IF(AND(G94=2),350,IF(AND(G94=3),550,IF(AND(G94=4),775,IF(AND(G94=5),900,0)))))</f>
        <v>175</v>
      </c>
      <c r="I94" s="323">
        <v>1</v>
      </c>
      <c r="J94" s="322">
        <f>IF(AND(I94=1),100,IF(AND(I94=2),250,IF(AND(I94=3),350,0)))</f>
        <v>100</v>
      </c>
      <c r="K94" s="323">
        <v>1</v>
      </c>
      <c r="L94" s="322">
        <f>IF(AND(K94=1),450,IF(AND(K94=2),775,IF(AND(K94=3),900,0)))</f>
        <v>450</v>
      </c>
      <c r="M94" s="324">
        <v>1</v>
      </c>
      <c r="N94" s="322">
        <f>IF(AND(M94=1),25,IF(AND(M94=2),50,IF(AND(M94=3),75,IF(AND(M94=4),100,0))))</f>
        <v>25</v>
      </c>
      <c r="O94" s="324">
        <v>1</v>
      </c>
      <c r="P94" s="322">
        <f>IF(AND(O94=1),30,IF(AND(O94=2),75,IF(AND(O94=3),100,IF(AND(O94=4),125,0))))</f>
        <v>30</v>
      </c>
      <c r="Q94" s="323">
        <v>3</v>
      </c>
      <c r="R94" s="322">
        <f>IF(AND(Q94=1),75,IF(AND(Q94=2),205,IF(AND(Q94=3),340,IF(AND(Q94=4),505,IF(AND(Q94=5),650,IF(AND(Q94=6),800,IF(AND(Q94=7),930,IF(AND(Q94=8),1030,0))))))))</f>
        <v>340</v>
      </c>
      <c r="S94" s="324">
        <v>1</v>
      </c>
      <c r="T94" s="322">
        <f>IF(AND(S94=1),310,IF(AND(S94=2),575,IF(AND(S94=3),975,IF(AND(S94=4),1120,IF(AND(S94=5),1225,IF(AND(S94=6),1325,0))))))</f>
        <v>310</v>
      </c>
    </row>
    <row r="95" spans="1:20" x14ac:dyDescent="0.15">
      <c r="A95" s="292">
        <v>376</v>
      </c>
      <c r="B95" s="300">
        <v>75</v>
      </c>
      <c r="C95" s="301" t="s">
        <v>857</v>
      </c>
      <c r="D95" s="355">
        <v>8</v>
      </c>
      <c r="E95" s="321">
        <f>IF(ISERROR(VLOOKUP(F95,[1]JC17!$A$8:$C$34,3)),"-",VLOOKUP(F95,[1]JC17!$A$8:$C$34,3))</f>
        <v>8</v>
      </c>
      <c r="F95" s="322">
        <f>H95+J95+L95+N95+P95+R95+T95</f>
        <v>1295</v>
      </c>
      <c r="G95" s="323">
        <v>1</v>
      </c>
      <c r="H95" s="322">
        <f>IF(AND(G95=1),175,IF(AND(G95=2),350,IF(AND(G95=3),550,IF(AND(G95=4),775,IF(AND(G95=5),900,0)))))</f>
        <v>175</v>
      </c>
      <c r="I95" s="323">
        <v>1</v>
      </c>
      <c r="J95" s="322">
        <f>IF(AND(I95=1),100,IF(AND(I95=2),250,IF(AND(I95=3),350,0)))</f>
        <v>100</v>
      </c>
      <c r="K95" s="323">
        <v>1</v>
      </c>
      <c r="L95" s="322">
        <f>IF(AND(K95=1),450,IF(AND(K95=2),775,IF(AND(K95=3),900,0)))</f>
        <v>450</v>
      </c>
      <c r="M95" s="324">
        <v>1</v>
      </c>
      <c r="N95" s="322">
        <f>IF(AND(M95=1),25,IF(AND(M95=2),50,IF(AND(M95=3),75,IF(AND(M95=4),100,0))))</f>
        <v>25</v>
      </c>
      <c r="O95" s="324">
        <v>1</v>
      </c>
      <c r="P95" s="322">
        <f>IF(AND(O95=1),30,IF(AND(O95=2),75,IF(AND(O95=3),100,IF(AND(O95=4),125,0))))</f>
        <v>30</v>
      </c>
      <c r="Q95" s="323">
        <v>2</v>
      </c>
      <c r="R95" s="322">
        <f>IF(AND(Q95=1),75,IF(AND(Q95=2),205,IF(AND(Q95=3),340,IF(AND(Q95=4),505,IF(AND(Q95=5),650,IF(AND(Q95=6),800,IF(AND(Q95=7),930,IF(AND(Q95=8),1030,0))))))))</f>
        <v>205</v>
      </c>
      <c r="S95" s="324">
        <v>1</v>
      </c>
      <c r="T95" s="322">
        <f>IF(AND(S95=1),310,IF(AND(S95=2),575,IF(AND(S95=3),975,IF(AND(S95=4),1120,IF(AND(S95=5),1225,IF(AND(S95=6),1325,0))))))</f>
        <v>310</v>
      </c>
    </row>
  </sheetData>
  <mergeCells count="20">
    <mergeCell ref="S1:T2"/>
    <mergeCell ref="G3:H3"/>
    <mergeCell ref="I3:J3"/>
    <mergeCell ref="K3:L3"/>
    <mergeCell ref="M3:N3"/>
    <mergeCell ref="O3:P3"/>
    <mergeCell ref="Q3:R3"/>
    <mergeCell ref="S3:T3"/>
    <mergeCell ref="G1:H2"/>
    <mergeCell ref="I1:J2"/>
    <mergeCell ref="K1:L2"/>
    <mergeCell ref="M1:N2"/>
    <mergeCell ref="O1:P2"/>
    <mergeCell ref="Q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G365"/>
  <sheetViews>
    <sheetView topLeftCell="A2" workbookViewId="0">
      <selection activeCell="G22" sqref="G22"/>
    </sheetView>
  </sheetViews>
  <sheetFormatPr baseColWidth="10" defaultColWidth="9.1640625" defaultRowHeight="15" x14ac:dyDescent="0.2"/>
  <cols>
    <col min="1" max="1" width="4.1640625" style="325" customWidth="1"/>
    <col min="2" max="2" width="4.5" style="353" customWidth="1"/>
    <col min="3" max="3" width="4.5" style="354" customWidth="1"/>
    <col min="4" max="6" width="4.5" style="325" customWidth="1"/>
    <col min="7" max="7" width="75" style="325" customWidth="1"/>
    <col min="8" max="16384" width="9.1640625" style="325"/>
  </cols>
  <sheetData>
    <row r="2" spans="2:7" x14ac:dyDescent="0.2">
      <c r="B2" s="521" t="s">
        <v>1395</v>
      </c>
      <c r="C2" s="521" t="s">
        <v>1428</v>
      </c>
      <c r="D2" s="521"/>
      <c r="E2" s="521"/>
      <c r="F2" s="521"/>
      <c r="G2" s="521"/>
    </row>
    <row r="3" spans="2:7" x14ac:dyDescent="0.2">
      <c r="B3" s="521"/>
      <c r="C3" s="521"/>
      <c r="D3" s="521"/>
      <c r="E3" s="521"/>
      <c r="F3" s="521"/>
      <c r="G3" s="521"/>
    </row>
    <row r="4" spans="2:7" x14ac:dyDescent="0.2">
      <c r="B4" s="239">
        <v>1</v>
      </c>
      <c r="C4" s="522">
        <v>2</v>
      </c>
      <c r="D4" s="522"/>
      <c r="E4" s="522"/>
      <c r="F4" s="522"/>
      <c r="G4" s="522"/>
    </row>
    <row r="5" spans="2:7" x14ac:dyDescent="0.2">
      <c r="B5" s="326">
        <v>1</v>
      </c>
      <c r="C5" s="327" t="s">
        <v>7</v>
      </c>
      <c r="D5" s="328"/>
      <c r="E5" s="328"/>
      <c r="F5" s="328"/>
      <c r="G5" s="329"/>
    </row>
    <row r="6" spans="2:7" x14ac:dyDescent="0.2">
      <c r="B6" s="326"/>
      <c r="C6" s="327" t="s">
        <v>1429</v>
      </c>
      <c r="D6" s="328"/>
      <c r="E6" s="328"/>
      <c r="F6" s="328"/>
      <c r="G6" s="329"/>
    </row>
    <row r="7" spans="2:7" x14ac:dyDescent="0.2">
      <c r="B7" s="326"/>
      <c r="C7" s="327" t="s">
        <v>1430</v>
      </c>
      <c r="D7" s="328"/>
      <c r="E7" s="328"/>
      <c r="F7" s="328"/>
      <c r="G7" s="329"/>
    </row>
    <row r="8" spans="2:7" x14ac:dyDescent="0.2">
      <c r="B8" s="326"/>
      <c r="C8" s="327" t="s">
        <v>1431</v>
      </c>
      <c r="D8" s="328"/>
      <c r="E8" s="328"/>
      <c r="F8" s="328"/>
      <c r="G8" s="329"/>
    </row>
    <row r="9" spans="2:7" x14ac:dyDescent="0.2">
      <c r="B9" s="326"/>
      <c r="C9" s="327" t="s">
        <v>1432</v>
      </c>
      <c r="D9" s="328"/>
      <c r="E9" s="328"/>
      <c r="F9" s="328"/>
      <c r="G9" s="329"/>
    </row>
    <row r="10" spans="2:7" x14ac:dyDescent="0.2">
      <c r="B10" s="326"/>
      <c r="C10" s="326" t="s">
        <v>1433</v>
      </c>
      <c r="D10" s="330" t="s">
        <v>784</v>
      </c>
      <c r="E10" s="201"/>
      <c r="F10" s="201"/>
      <c r="G10" s="201"/>
    </row>
    <row r="11" spans="2:7" x14ac:dyDescent="0.2">
      <c r="B11" s="331"/>
      <c r="C11" s="331"/>
      <c r="D11" s="326">
        <v>1</v>
      </c>
      <c r="E11" s="330" t="s">
        <v>46</v>
      </c>
      <c r="F11" s="201"/>
      <c r="G11" s="201"/>
    </row>
    <row r="12" spans="2:7" x14ac:dyDescent="0.2">
      <c r="B12" s="331"/>
      <c r="C12" s="331"/>
      <c r="D12" s="201"/>
      <c r="E12" s="326" t="s">
        <v>1434</v>
      </c>
      <c r="F12" s="330" t="s">
        <v>116</v>
      </c>
      <c r="G12" s="201"/>
    </row>
    <row r="13" spans="2:7" x14ac:dyDescent="0.2">
      <c r="B13" s="331"/>
      <c r="C13" s="331"/>
      <c r="D13" s="201"/>
      <c r="E13" s="332"/>
      <c r="F13" s="333">
        <v>1</v>
      </c>
      <c r="G13" s="334" t="s">
        <v>1468</v>
      </c>
    </row>
    <row r="14" spans="2:7" x14ac:dyDescent="0.2">
      <c r="B14" s="331"/>
      <c r="C14" s="331"/>
      <c r="D14" s="201"/>
      <c r="E14" s="332"/>
      <c r="F14" s="333">
        <v>2</v>
      </c>
      <c r="G14" s="334" t="s">
        <v>1736</v>
      </c>
    </row>
    <row r="15" spans="2:7" x14ac:dyDescent="0.2">
      <c r="B15" s="331"/>
      <c r="C15" s="331"/>
      <c r="D15" s="201"/>
      <c r="E15" s="332"/>
      <c r="F15" s="333">
        <v>3</v>
      </c>
      <c r="G15" s="334" t="s">
        <v>1640</v>
      </c>
    </row>
    <row r="16" spans="2:7" x14ac:dyDescent="0.2">
      <c r="B16" s="331"/>
      <c r="C16" s="331"/>
      <c r="D16" s="201"/>
      <c r="E16" s="332"/>
      <c r="F16" s="333">
        <v>4</v>
      </c>
      <c r="G16" s="334" t="s">
        <v>1735</v>
      </c>
    </row>
    <row r="17" spans="2:7" x14ac:dyDescent="0.2">
      <c r="B17" s="331"/>
      <c r="C17" s="331"/>
      <c r="D17" s="201"/>
      <c r="E17" s="332"/>
      <c r="F17" s="333">
        <v>5</v>
      </c>
      <c r="G17" s="334" t="s">
        <v>1659</v>
      </c>
    </row>
    <row r="18" spans="2:7" x14ac:dyDescent="0.2">
      <c r="B18" s="331"/>
      <c r="C18" s="331"/>
      <c r="D18" s="201"/>
      <c r="E18" s="326" t="s">
        <v>1435</v>
      </c>
      <c r="F18" s="330" t="s">
        <v>118</v>
      </c>
      <c r="G18" s="201"/>
    </row>
    <row r="19" spans="2:7" x14ac:dyDescent="0.2">
      <c r="B19" s="331"/>
      <c r="C19" s="331"/>
      <c r="D19" s="201"/>
      <c r="E19" s="332"/>
      <c r="F19" s="333">
        <v>1</v>
      </c>
      <c r="G19" s="334" t="s">
        <v>1718</v>
      </c>
    </row>
    <row r="20" spans="2:7" x14ac:dyDescent="0.2">
      <c r="B20" s="331"/>
      <c r="C20" s="331"/>
      <c r="D20" s="201"/>
      <c r="E20" s="332"/>
      <c r="F20" s="333">
        <v>2</v>
      </c>
      <c r="G20" s="334" t="s">
        <v>1703</v>
      </c>
    </row>
    <row r="21" spans="2:7" x14ac:dyDescent="0.2">
      <c r="B21" s="331"/>
      <c r="C21" s="331"/>
      <c r="D21" s="201"/>
      <c r="E21" s="326" t="s">
        <v>1436</v>
      </c>
      <c r="F21" s="330" t="s">
        <v>48</v>
      </c>
      <c r="G21" s="201"/>
    </row>
    <row r="22" spans="2:7" x14ac:dyDescent="0.2">
      <c r="B22" s="331"/>
      <c r="C22" s="331"/>
      <c r="D22" s="201"/>
      <c r="E22" s="332"/>
      <c r="F22" s="333">
        <v>1</v>
      </c>
      <c r="G22" s="334" t="s">
        <v>1908</v>
      </c>
    </row>
    <row r="23" spans="2:7" x14ac:dyDescent="0.2">
      <c r="B23" s="331"/>
      <c r="C23" s="331"/>
      <c r="D23" s="201"/>
      <c r="E23" s="201"/>
      <c r="F23" s="333">
        <v>2</v>
      </c>
      <c r="G23" s="334" t="s">
        <v>1649</v>
      </c>
    </row>
    <row r="24" spans="2:7" x14ac:dyDescent="0.2">
      <c r="B24" s="331"/>
      <c r="C24" s="331"/>
      <c r="D24" s="326">
        <v>2</v>
      </c>
      <c r="E24" s="330" t="s">
        <v>47</v>
      </c>
      <c r="F24" s="201"/>
      <c r="G24" s="201"/>
    </row>
    <row r="25" spans="2:7" x14ac:dyDescent="0.2">
      <c r="B25" s="331"/>
      <c r="C25" s="331"/>
      <c r="D25" s="201"/>
      <c r="E25" s="326" t="s">
        <v>1434</v>
      </c>
      <c r="F25" s="330" t="s">
        <v>117</v>
      </c>
      <c r="G25" s="201"/>
    </row>
    <row r="26" spans="2:7" x14ac:dyDescent="0.2">
      <c r="B26" s="331"/>
      <c r="C26" s="331"/>
      <c r="D26" s="201"/>
      <c r="E26" s="331"/>
      <c r="F26" s="333">
        <v>1</v>
      </c>
      <c r="G26" s="334" t="s">
        <v>1953</v>
      </c>
    </row>
    <row r="27" spans="2:7" x14ac:dyDescent="0.2">
      <c r="B27" s="331"/>
      <c r="C27" s="331"/>
      <c r="D27" s="201"/>
      <c r="E27" s="331"/>
      <c r="F27" s="333">
        <v>2</v>
      </c>
      <c r="G27" s="334" t="s">
        <v>1670</v>
      </c>
    </row>
    <row r="28" spans="2:7" x14ac:dyDescent="0.2">
      <c r="B28" s="331"/>
      <c r="C28" s="331"/>
      <c r="D28" s="201"/>
      <c r="E28" s="331"/>
      <c r="F28" s="333">
        <v>3</v>
      </c>
      <c r="G28" s="334" t="s">
        <v>21</v>
      </c>
    </row>
    <row r="29" spans="2:7" x14ac:dyDescent="0.2">
      <c r="B29" s="331"/>
      <c r="C29" s="331"/>
      <c r="D29" s="201"/>
      <c r="E29" s="326" t="s">
        <v>1435</v>
      </c>
      <c r="F29" s="330" t="s">
        <v>119</v>
      </c>
      <c r="G29" s="201"/>
    </row>
    <row r="30" spans="2:7" x14ac:dyDescent="0.2">
      <c r="B30" s="331"/>
      <c r="C30" s="331"/>
      <c r="D30" s="201"/>
      <c r="E30" s="331"/>
      <c r="F30" s="333">
        <v>1</v>
      </c>
      <c r="G30" s="334" t="s">
        <v>1746</v>
      </c>
    </row>
    <row r="31" spans="2:7" x14ac:dyDescent="0.2">
      <c r="B31" s="331"/>
      <c r="C31" s="331"/>
      <c r="D31" s="201"/>
      <c r="E31" s="331"/>
      <c r="F31" s="333">
        <v>2</v>
      </c>
      <c r="G31" s="334" t="s">
        <v>124</v>
      </c>
    </row>
    <row r="32" spans="2:7" x14ac:dyDescent="0.2">
      <c r="B32" s="331"/>
      <c r="C32" s="331"/>
      <c r="D32" s="201"/>
      <c r="E32" s="326" t="s">
        <v>1436</v>
      </c>
      <c r="F32" s="330" t="s">
        <v>120</v>
      </c>
      <c r="G32" s="201"/>
    </row>
    <row r="33" spans="2:7" x14ac:dyDescent="0.2">
      <c r="B33" s="331"/>
      <c r="C33" s="331"/>
      <c r="D33" s="201"/>
      <c r="E33" s="331"/>
      <c r="F33" s="333">
        <v>1</v>
      </c>
      <c r="G33" s="334" t="s">
        <v>1703</v>
      </c>
    </row>
    <row r="34" spans="2:7" x14ac:dyDescent="0.2">
      <c r="B34" s="331"/>
      <c r="C34" s="331"/>
      <c r="D34" s="201"/>
      <c r="E34" s="331"/>
      <c r="F34" s="333">
        <v>2</v>
      </c>
      <c r="G34" s="334" t="s">
        <v>18</v>
      </c>
    </row>
    <row r="35" spans="2:7" x14ac:dyDescent="0.2">
      <c r="B35" s="331"/>
      <c r="C35" s="331"/>
      <c r="D35" s="326">
        <v>3</v>
      </c>
      <c r="E35" s="330" t="s">
        <v>49</v>
      </c>
      <c r="F35" s="201"/>
      <c r="G35" s="201"/>
    </row>
    <row r="36" spans="2:7" x14ac:dyDescent="0.2">
      <c r="B36" s="331"/>
      <c r="C36" s="331"/>
      <c r="D36" s="239"/>
      <c r="E36" s="331" t="s">
        <v>1434</v>
      </c>
      <c r="F36" s="330" t="s">
        <v>121</v>
      </c>
      <c r="G36" s="201"/>
    </row>
    <row r="37" spans="2:7" x14ac:dyDescent="0.2">
      <c r="B37" s="331"/>
      <c r="C37" s="331"/>
      <c r="D37" s="201"/>
      <c r="E37" s="331"/>
      <c r="F37" s="333">
        <v>1</v>
      </c>
      <c r="G37" s="334" t="s">
        <v>1939</v>
      </c>
    </row>
    <row r="38" spans="2:7" x14ac:dyDescent="0.2">
      <c r="B38" s="331"/>
      <c r="C38" s="331"/>
      <c r="D38" s="201"/>
      <c r="E38" s="331"/>
      <c r="F38" s="333">
        <v>2</v>
      </c>
      <c r="G38" s="334" t="s">
        <v>0</v>
      </c>
    </row>
    <row r="39" spans="2:7" x14ac:dyDescent="0.2">
      <c r="B39" s="331"/>
      <c r="C39" s="331"/>
      <c r="D39" s="201"/>
      <c r="E39" s="331"/>
      <c r="F39" s="333">
        <v>3</v>
      </c>
      <c r="G39" s="334" t="s">
        <v>1736</v>
      </c>
    </row>
    <row r="40" spans="2:7" x14ac:dyDescent="0.2">
      <c r="B40" s="331"/>
      <c r="C40" s="331"/>
      <c r="D40" s="239"/>
      <c r="E40" s="331" t="s">
        <v>1435</v>
      </c>
      <c r="F40" s="330" t="s">
        <v>122</v>
      </c>
      <c r="G40" s="201"/>
    </row>
    <row r="41" spans="2:7" x14ac:dyDescent="0.2">
      <c r="B41" s="331"/>
      <c r="C41" s="331"/>
      <c r="D41" s="201"/>
      <c r="E41" s="331"/>
      <c r="F41" s="333">
        <v>1</v>
      </c>
      <c r="G41" s="334" t="s">
        <v>1939</v>
      </c>
    </row>
    <row r="42" spans="2:7" x14ac:dyDescent="0.2">
      <c r="B42" s="331"/>
      <c r="C42" s="331"/>
      <c r="D42" s="201"/>
      <c r="E42" s="331"/>
      <c r="F42" s="333">
        <v>2</v>
      </c>
      <c r="G42" s="334" t="s">
        <v>0</v>
      </c>
    </row>
    <row r="43" spans="2:7" x14ac:dyDescent="0.2">
      <c r="B43" s="331"/>
      <c r="C43" s="331"/>
      <c r="D43" s="201"/>
      <c r="E43" s="331"/>
      <c r="F43" s="333">
        <v>3</v>
      </c>
      <c r="G43" s="334" t="s">
        <v>1736</v>
      </c>
    </row>
    <row r="44" spans="2:7" x14ac:dyDescent="0.2">
      <c r="B44" s="326"/>
      <c r="C44" s="331" t="s">
        <v>10</v>
      </c>
      <c r="D44" s="330" t="s">
        <v>783</v>
      </c>
      <c r="E44" s="201"/>
      <c r="F44" s="201"/>
      <c r="G44" s="201"/>
    </row>
    <row r="45" spans="2:7" x14ac:dyDescent="0.2">
      <c r="B45" s="326"/>
      <c r="C45" s="331"/>
      <c r="D45" s="331">
        <v>1</v>
      </c>
      <c r="E45" s="330" t="s">
        <v>50</v>
      </c>
      <c r="F45" s="201"/>
      <c r="G45" s="201"/>
    </row>
    <row r="46" spans="2:7" x14ac:dyDescent="0.2">
      <c r="B46" s="326"/>
      <c r="C46" s="331"/>
      <c r="D46" s="201"/>
      <c r="E46" s="331" t="s">
        <v>1434</v>
      </c>
      <c r="F46" s="330" t="s">
        <v>54</v>
      </c>
      <c r="G46" s="201"/>
    </row>
    <row r="47" spans="2:7" x14ac:dyDescent="0.2">
      <c r="B47" s="331"/>
      <c r="C47" s="331"/>
      <c r="D47" s="201"/>
      <c r="E47" s="201"/>
      <c r="F47" s="333">
        <v>1</v>
      </c>
      <c r="G47" s="334" t="s">
        <v>2003</v>
      </c>
    </row>
    <row r="48" spans="2:7" x14ac:dyDescent="0.2">
      <c r="B48" s="331"/>
      <c r="C48" s="331"/>
      <c r="D48" s="201"/>
      <c r="E48" s="201"/>
      <c r="F48" s="333">
        <v>2</v>
      </c>
      <c r="G48" s="334" t="s">
        <v>0</v>
      </c>
    </row>
    <row r="49" spans="2:7" x14ac:dyDescent="0.2">
      <c r="B49" s="331"/>
      <c r="C49" s="331"/>
      <c r="D49" s="201"/>
      <c r="E49" s="201"/>
      <c r="F49" s="333">
        <v>3</v>
      </c>
      <c r="G49" s="334" t="s">
        <v>97</v>
      </c>
    </row>
    <row r="50" spans="2:7" x14ac:dyDescent="0.2">
      <c r="B50" s="331"/>
      <c r="C50" s="331"/>
      <c r="D50" s="201"/>
      <c r="E50" s="201"/>
      <c r="F50" s="188">
        <v>4</v>
      </c>
      <c r="G50" s="335" t="s">
        <v>1586</v>
      </c>
    </row>
    <row r="51" spans="2:7" x14ac:dyDescent="0.2">
      <c r="B51" s="331"/>
      <c r="C51" s="331"/>
      <c r="D51" s="201"/>
      <c r="E51" s="201"/>
      <c r="F51" s="188">
        <v>5</v>
      </c>
      <c r="G51" s="335" t="s">
        <v>15</v>
      </c>
    </row>
    <row r="52" spans="2:7" x14ac:dyDescent="0.2">
      <c r="B52" s="331"/>
      <c r="C52" s="331"/>
      <c r="D52" s="201"/>
      <c r="E52" s="201"/>
      <c r="F52" s="188">
        <v>6</v>
      </c>
      <c r="G52" s="335" t="s">
        <v>4</v>
      </c>
    </row>
    <row r="53" spans="2:7" x14ac:dyDescent="0.2">
      <c r="B53" s="331"/>
      <c r="C53" s="331"/>
      <c r="D53" s="201"/>
      <c r="E53" s="201"/>
      <c r="F53" s="188">
        <v>7</v>
      </c>
      <c r="G53" s="335" t="s">
        <v>1658</v>
      </c>
    </row>
    <row r="54" spans="2:7" x14ac:dyDescent="0.2">
      <c r="B54" s="331"/>
      <c r="C54" s="331"/>
      <c r="D54" s="201"/>
      <c r="E54" s="201"/>
      <c r="F54" s="188">
        <v>8</v>
      </c>
      <c r="G54" s="335" t="s">
        <v>1598</v>
      </c>
    </row>
    <row r="55" spans="2:7" x14ac:dyDescent="0.2">
      <c r="B55" s="326"/>
      <c r="C55" s="331"/>
      <c r="D55" s="201"/>
      <c r="E55" s="331" t="s">
        <v>1435</v>
      </c>
      <c r="F55" s="330" t="s">
        <v>61</v>
      </c>
      <c r="G55" s="201"/>
    </row>
    <row r="56" spans="2:7" x14ac:dyDescent="0.2">
      <c r="B56" s="331"/>
      <c r="C56" s="331"/>
      <c r="D56" s="201"/>
      <c r="E56" s="201"/>
      <c r="F56" s="333">
        <v>1</v>
      </c>
      <c r="G56" s="334" t="s">
        <v>1586</v>
      </c>
    </row>
    <row r="57" spans="2:7" x14ac:dyDescent="0.2">
      <c r="B57" s="331"/>
      <c r="C57" s="331"/>
      <c r="D57" s="201"/>
      <c r="E57" s="201"/>
      <c r="F57" s="333">
        <v>2</v>
      </c>
      <c r="G57" s="334" t="s">
        <v>1718</v>
      </c>
    </row>
    <row r="58" spans="2:7" x14ac:dyDescent="0.2">
      <c r="B58" s="331"/>
      <c r="C58" s="331"/>
      <c r="D58" s="201"/>
      <c r="E58" s="201"/>
      <c r="F58" s="333">
        <v>3</v>
      </c>
      <c r="G58" s="334" t="s">
        <v>101</v>
      </c>
    </row>
    <row r="59" spans="2:7" x14ac:dyDescent="0.2">
      <c r="B59" s="331"/>
      <c r="C59" s="331"/>
      <c r="D59" s="201"/>
      <c r="E59" s="201"/>
      <c r="F59" s="333">
        <v>4</v>
      </c>
      <c r="G59" s="334" t="s">
        <v>1345</v>
      </c>
    </row>
    <row r="60" spans="2:7" x14ac:dyDescent="0.2">
      <c r="B60" s="331"/>
      <c r="C60" s="331"/>
      <c r="D60" s="201"/>
      <c r="E60" s="201"/>
      <c r="F60" s="333">
        <v>5</v>
      </c>
      <c r="G60" s="334" t="s">
        <v>1621</v>
      </c>
    </row>
    <row r="61" spans="2:7" x14ac:dyDescent="0.2">
      <c r="B61" s="331"/>
      <c r="C61" s="331"/>
      <c r="D61" s="201"/>
      <c r="E61" s="201"/>
      <c r="F61" s="333">
        <v>6</v>
      </c>
      <c r="G61" s="334" t="s">
        <v>1997</v>
      </c>
    </row>
    <row r="62" spans="2:7" x14ac:dyDescent="0.2">
      <c r="B62" s="331"/>
      <c r="C62" s="331"/>
      <c r="D62" s="201"/>
      <c r="E62" s="201"/>
      <c r="F62" s="407">
        <v>7</v>
      </c>
      <c r="G62" s="409" t="s">
        <v>2307</v>
      </c>
    </row>
    <row r="63" spans="2:7" x14ac:dyDescent="0.2">
      <c r="B63" s="331"/>
      <c r="C63" s="331"/>
      <c r="D63" s="201"/>
      <c r="E63" s="201"/>
      <c r="F63" s="407">
        <v>8</v>
      </c>
      <c r="G63" s="408" t="s">
        <v>1212</v>
      </c>
    </row>
    <row r="64" spans="2:7" x14ac:dyDescent="0.2">
      <c r="B64" s="331"/>
      <c r="C64" s="331"/>
      <c r="D64" s="201"/>
      <c r="E64" s="201"/>
      <c r="F64" s="407">
        <v>9</v>
      </c>
      <c r="G64" s="408" t="s">
        <v>2140</v>
      </c>
    </row>
    <row r="65" spans="2:7" x14ac:dyDescent="0.2">
      <c r="B65" s="331"/>
      <c r="C65" s="331"/>
      <c r="D65" s="201"/>
      <c r="E65" s="201"/>
      <c r="F65" s="407">
        <v>10</v>
      </c>
      <c r="G65" s="408" t="s">
        <v>556</v>
      </c>
    </row>
    <row r="66" spans="2:7" x14ac:dyDescent="0.2">
      <c r="B66" s="326"/>
      <c r="C66" s="331"/>
      <c r="D66" s="201"/>
      <c r="E66" s="331" t="s">
        <v>1436</v>
      </c>
      <c r="F66" s="330" t="s">
        <v>858</v>
      </c>
      <c r="G66" s="201"/>
    </row>
    <row r="67" spans="2:7" x14ac:dyDescent="0.2">
      <c r="B67" s="331"/>
      <c r="C67" s="331"/>
      <c r="D67" s="201"/>
      <c r="E67" s="201"/>
      <c r="F67" s="333">
        <v>1</v>
      </c>
      <c r="G67" s="334" t="s">
        <v>1745</v>
      </c>
    </row>
    <row r="68" spans="2:7" x14ac:dyDescent="0.2">
      <c r="B68" s="331"/>
      <c r="C68" s="331"/>
      <c r="D68" s="201"/>
      <c r="E68" s="201"/>
      <c r="F68" s="333">
        <v>2</v>
      </c>
      <c r="G68" s="334" t="s">
        <v>0</v>
      </c>
    </row>
    <row r="69" spans="2:7" x14ac:dyDescent="0.2">
      <c r="B69" s="331"/>
      <c r="C69" s="331"/>
      <c r="D69" s="201"/>
      <c r="E69" s="201"/>
      <c r="F69" s="407">
        <v>3</v>
      </c>
      <c r="G69" s="409" t="s">
        <v>2290</v>
      </c>
    </row>
    <row r="70" spans="2:7" x14ac:dyDescent="0.2">
      <c r="B70" s="331"/>
      <c r="C70" s="331"/>
      <c r="D70" s="201"/>
      <c r="E70" s="201"/>
      <c r="F70" s="407">
        <v>4</v>
      </c>
      <c r="G70" s="409" t="s">
        <v>2126</v>
      </c>
    </row>
    <row r="71" spans="2:7" x14ac:dyDescent="0.2">
      <c r="B71" s="326"/>
      <c r="C71" s="331"/>
      <c r="D71" s="201"/>
      <c r="E71" s="331" t="s">
        <v>1437</v>
      </c>
      <c r="F71" s="330" t="s">
        <v>63</v>
      </c>
      <c r="G71" s="201"/>
    </row>
    <row r="72" spans="2:7" x14ac:dyDescent="0.2">
      <c r="B72" s="331"/>
      <c r="C72" s="331"/>
      <c r="D72" s="201"/>
      <c r="E72" s="201"/>
      <c r="F72" s="333">
        <v>1</v>
      </c>
      <c r="G72" s="334" t="s">
        <v>1944</v>
      </c>
    </row>
    <row r="73" spans="2:7" x14ac:dyDescent="0.2">
      <c r="B73" s="331"/>
      <c r="C73" s="331"/>
      <c r="D73" s="201"/>
      <c r="E73" s="201"/>
      <c r="F73" s="333">
        <v>2</v>
      </c>
      <c r="G73" s="334" t="s">
        <v>1679</v>
      </c>
    </row>
    <row r="74" spans="2:7" x14ac:dyDescent="0.2">
      <c r="B74" s="331"/>
      <c r="C74" s="331"/>
      <c r="D74" s="201"/>
      <c r="E74" s="201"/>
      <c r="F74" s="333">
        <v>3</v>
      </c>
      <c r="G74" s="334" t="s">
        <v>1736</v>
      </c>
    </row>
    <row r="75" spans="2:7" x14ac:dyDescent="0.2">
      <c r="B75" s="331"/>
      <c r="C75" s="331"/>
      <c r="D75" s="201"/>
      <c r="E75" s="201"/>
      <c r="F75" s="333">
        <v>4</v>
      </c>
      <c r="G75" s="334" t="s">
        <v>1939</v>
      </c>
    </row>
    <row r="76" spans="2:7" x14ac:dyDescent="0.2">
      <c r="B76" s="331"/>
      <c r="C76" s="331"/>
      <c r="D76" s="201"/>
      <c r="E76" s="201"/>
      <c r="F76" s="333">
        <v>5</v>
      </c>
      <c r="G76" s="335" t="s">
        <v>0</v>
      </c>
    </row>
    <row r="77" spans="2:7" x14ac:dyDescent="0.2">
      <c r="B77" s="331"/>
      <c r="C77" s="331"/>
      <c r="D77" s="201"/>
      <c r="E77" s="201"/>
      <c r="F77" s="407">
        <v>6</v>
      </c>
      <c r="G77" s="408" t="s">
        <v>674</v>
      </c>
    </row>
    <row r="78" spans="2:7" x14ac:dyDescent="0.2">
      <c r="B78" s="331"/>
      <c r="C78" s="331"/>
      <c r="D78" s="201"/>
      <c r="E78" s="201"/>
      <c r="F78" s="407">
        <v>7</v>
      </c>
      <c r="G78" s="408" t="s">
        <v>557</v>
      </c>
    </row>
    <row r="79" spans="2:7" x14ac:dyDescent="0.2">
      <c r="B79" s="326"/>
      <c r="C79" s="331"/>
      <c r="D79" s="331">
        <v>2</v>
      </c>
      <c r="E79" s="330" t="s">
        <v>51</v>
      </c>
      <c r="F79" s="201"/>
      <c r="G79" s="201"/>
    </row>
    <row r="80" spans="2:7" x14ac:dyDescent="0.2">
      <c r="B80" s="326"/>
      <c r="C80" s="331"/>
      <c r="D80" s="201"/>
      <c r="E80" s="331" t="s">
        <v>1434</v>
      </c>
      <c r="F80" s="330" t="s">
        <v>55</v>
      </c>
      <c r="G80" s="201"/>
    </row>
    <row r="81" spans="2:7" x14ac:dyDescent="0.2">
      <c r="B81" s="331"/>
      <c r="C81" s="331"/>
      <c r="D81" s="201"/>
      <c r="E81" s="201"/>
      <c r="F81" s="188">
        <v>1</v>
      </c>
      <c r="G81" s="335" t="s">
        <v>1463</v>
      </c>
    </row>
    <row r="82" spans="2:7" x14ac:dyDescent="0.2">
      <c r="B82" s="331"/>
      <c r="C82" s="331"/>
      <c r="D82" s="201"/>
      <c r="E82" s="201"/>
      <c r="F82" s="333">
        <v>2</v>
      </c>
      <c r="G82" s="334" t="s">
        <v>1610</v>
      </c>
    </row>
    <row r="83" spans="2:7" x14ac:dyDescent="0.2">
      <c r="B83" s="331"/>
      <c r="C83" s="331"/>
      <c r="D83" s="201"/>
      <c r="E83" s="201"/>
      <c r="F83" s="333">
        <v>3</v>
      </c>
      <c r="G83" s="334" t="s">
        <v>1777</v>
      </c>
    </row>
    <row r="84" spans="2:7" x14ac:dyDescent="0.2">
      <c r="B84" s="326"/>
      <c r="C84" s="331"/>
      <c r="D84" s="201"/>
      <c r="E84" s="331" t="s">
        <v>1435</v>
      </c>
      <c r="F84" s="330" t="s">
        <v>58</v>
      </c>
      <c r="G84" s="201"/>
    </row>
    <row r="85" spans="2:7" x14ac:dyDescent="0.2">
      <c r="B85" s="331"/>
      <c r="C85" s="331"/>
      <c r="D85" s="201"/>
      <c r="E85" s="201"/>
      <c r="F85" s="333">
        <v>1</v>
      </c>
      <c r="G85" s="334" t="s">
        <v>1463</v>
      </c>
    </row>
    <row r="86" spans="2:7" x14ac:dyDescent="0.2">
      <c r="B86" s="331"/>
      <c r="C86" s="331"/>
      <c r="D86" s="201"/>
      <c r="E86" s="201"/>
      <c r="F86" s="333">
        <v>2</v>
      </c>
      <c r="G86" s="334" t="s">
        <v>1610</v>
      </c>
    </row>
    <row r="87" spans="2:7" x14ac:dyDescent="0.2">
      <c r="B87" s="331"/>
      <c r="C87" s="331"/>
      <c r="D87" s="201"/>
      <c r="E87" s="201"/>
      <c r="F87" s="333">
        <v>3</v>
      </c>
      <c r="G87" s="334" t="s">
        <v>1777</v>
      </c>
    </row>
    <row r="88" spans="2:7" x14ac:dyDescent="0.2">
      <c r="B88" s="326"/>
      <c r="C88" s="331"/>
      <c r="D88" s="331">
        <v>3</v>
      </c>
      <c r="E88" s="330" t="s">
        <v>52</v>
      </c>
      <c r="F88" s="201"/>
      <c r="G88" s="201"/>
    </row>
    <row r="89" spans="2:7" x14ac:dyDescent="0.2">
      <c r="B89" s="326"/>
      <c r="C89" s="331"/>
      <c r="D89" s="201"/>
      <c r="E89" s="331" t="s">
        <v>1434</v>
      </c>
      <c r="F89" s="330" t="s">
        <v>56</v>
      </c>
      <c r="G89" s="201"/>
    </row>
    <row r="90" spans="2:7" x14ac:dyDescent="0.2">
      <c r="B90" s="331"/>
      <c r="C90" s="331"/>
      <c r="D90" s="201"/>
      <c r="E90" s="201"/>
      <c r="F90" s="333">
        <v>1</v>
      </c>
      <c r="G90" s="334" t="s">
        <v>1584</v>
      </c>
    </row>
    <row r="91" spans="2:7" x14ac:dyDescent="0.2">
      <c r="B91" s="331"/>
      <c r="C91" s="331"/>
      <c r="D91" s="201"/>
      <c r="E91" s="201"/>
      <c r="F91" s="333">
        <v>2</v>
      </c>
      <c r="G91" s="334" t="s">
        <v>1585</v>
      </c>
    </row>
    <row r="92" spans="2:7" x14ac:dyDescent="0.2">
      <c r="B92" s="331"/>
      <c r="C92" s="331"/>
      <c r="D92" s="201"/>
      <c r="E92" s="201"/>
      <c r="F92" s="333">
        <v>3</v>
      </c>
      <c r="G92" s="334" t="s">
        <v>1616</v>
      </c>
    </row>
    <row r="93" spans="2:7" x14ac:dyDescent="0.2">
      <c r="B93" s="331"/>
      <c r="C93" s="331"/>
      <c r="D93" s="201"/>
      <c r="E93" s="201"/>
      <c r="F93" s="333">
        <v>4</v>
      </c>
      <c r="G93" s="334" t="s">
        <v>2006</v>
      </c>
    </row>
    <row r="94" spans="2:7" x14ac:dyDescent="0.2">
      <c r="B94" s="326"/>
      <c r="C94" s="331"/>
      <c r="D94" s="201"/>
      <c r="E94" s="331" t="s">
        <v>1435</v>
      </c>
      <c r="F94" s="330" t="s">
        <v>59</v>
      </c>
      <c r="G94" s="201"/>
    </row>
    <row r="95" spans="2:7" x14ac:dyDescent="0.2">
      <c r="B95" s="331"/>
      <c r="C95" s="331"/>
      <c r="D95" s="201"/>
      <c r="E95" s="201"/>
      <c r="F95" s="333">
        <v>1</v>
      </c>
      <c r="G95" s="334" t="s">
        <v>29</v>
      </c>
    </row>
    <row r="96" spans="2:7" x14ac:dyDescent="0.2">
      <c r="B96" s="331"/>
      <c r="C96" s="331"/>
      <c r="D96" s="201"/>
      <c r="E96" s="201"/>
      <c r="F96" s="333">
        <v>2</v>
      </c>
      <c r="G96" s="334" t="s">
        <v>1585</v>
      </c>
    </row>
    <row r="97" spans="2:7" x14ac:dyDescent="0.2">
      <c r="B97" s="331"/>
      <c r="C97" s="331"/>
      <c r="D97" s="201"/>
      <c r="E97" s="201"/>
      <c r="F97" s="333">
        <v>3</v>
      </c>
      <c r="G97" s="334" t="s">
        <v>1616</v>
      </c>
    </row>
    <row r="98" spans="2:7" x14ac:dyDescent="0.2">
      <c r="B98" s="326"/>
      <c r="C98" s="331"/>
      <c r="D98" s="201"/>
      <c r="E98" s="331" t="s">
        <v>1436</v>
      </c>
      <c r="F98" s="330" t="s">
        <v>62</v>
      </c>
      <c r="G98" s="201"/>
    </row>
    <row r="99" spans="2:7" x14ac:dyDescent="0.2">
      <c r="B99" s="331"/>
      <c r="C99" s="331"/>
      <c r="D99" s="201"/>
      <c r="E99" s="201"/>
      <c r="F99" s="333">
        <v>1</v>
      </c>
      <c r="G99" s="334" t="s">
        <v>1584</v>
      </c>
    </row>
    <row r="100" spans="2:7" x14ac:dyDescent="0.2">
      <c r="B100" s="331"/>
      <c r="C100" s="331"/>
      <c r="D100" s="201"/>
      <c r="E100" s="201"/>
      <c r="F100" s="333">
        <v>2</v>
      </c>
      <c r="G100" s="334" t="s">
        <v>1616</v>
      </c>
    </row>
    <row r="101" spans="2:7" x14ac:dyDescent="0.2">
      <c r="B101" s="331"/>
      <c r="C101" s="331"/>
      <c r="D101" s="201"/>
      <c r="E101" s="201"/>
      <c r="F101" s="333">
        <v>3</v>
      </c>
      <c r="G101" s="334" t="s">
        <v>1585</v>
      </c>
    </row>
    <row r="102" spans="2:7" x14ac:dyDescent="0.2">
      <c r="B102" s="326"/>
      <c r="C102" s="331"/>
      <c r="D102" s="331">
        <v>4</v>
      </c>
      <c r="E102" s="330" t="s">
        <v>53</v>
      </c>
      <c r="F102" s="201"/>
      <c r="G102" s="201"/>
    </row>
    <row r="103" spans="2:7" x14ac:dyDescent="0.2">
      <c r="B103" s="326"/>
      <c r="C103" s="331"/>
      <c r="D103" s="201"/>
      <c r="E103" s="331" t="s">
        <v>1434</v>
      </c>
      <c r="F103" s="330" t="s">
        <v>57</v>
      </c>
      <c r="G103" s="201"/>
    </row>
    <row r="104" spans="2:7" x14ac:dyDescent="0.2">
      <c r="B104" s="331"/>
      <c r="C104" s="331"/>
      <c r="D104" s="201"/>
      <c r="E104" s="201"/>
      <c r="F104" s="333">
        <v>1</v>
      </c>
      <c r="G104" s="334" t="s">
        <v>1517</v>
      </c>
    </row>
    <row r="105" spans="2:7" x14ac:dyDescent="0.2">
      <c r="B105" s="331"/>
      <c r="C105" s="331"/>
      <c r="D105" s="201"/>
      <c r="E105" s="201"/>
      <c r="F105" s="333">
        <v>2</v>
      </c>
      <c r="G105" s="334" t="s">
        <v>1885</v>
      </c>
    </row>
    <row r="106" spans="2:7" x14ac:dyDescent="0.2">
      <c r="B106" s="326"/>
      <c r="C106" s="335"/>
      <c r="D106" s="201"/>
      <c r="E106" s="331" t="s">
        <v>1435</v>
      </c>
      <c r="F106" s="330" t="s">
        <v>60</v>
      </c>
      <c r="G106" s="201"/>
    </row>
    <row r="107" spans="2:7" x14ac:dyDescent="0.2">
      <c r="B107" s="331"/>
      <c r="C107" s="335"/>
      <c r="D107" s="201"/>
      <c r="E107" s="201"/>
      <c r="F107" s="333">
        <v>1</v>
      </c>
      <c r="G107" s="334" t="s">
        <v>1517</v>
      </c>
    </row>
    <row r="108" spans="2:7" x14ac:dyDescent="0.2">
      <c r="B108" s="331"/>
      <c r="C108" s="335"/>
      <c r="D108" s="201"/>
      <c r="E108" s="201"/>
      <c r="F108" s="333">
        <v>2</v>
      </c>
      <c r="G108" s="334" t="s">
        <v>1885</v>
      </c>
    </row>
    <row r="109" spans="2:7" x14ac:dyDescent="0.2">
      <c r="B109" s="331"/>
      <c r="C109" s="335"/>
      <c r="D109" s="201"/>
      <c r="E109" s="201"/>
      <c r="F109" s="333">
        <v>3</v>
      </c>
      <c r="G109" s="334" t="s">
        <v>0</v>
      </c>
    </row>
    <row r="110" spans="2:7" x14ac:dyDescent="0.2">
      <c r="B110" s="336"/>
      <c r="C110" s="337"/>
      <c r="D110" s="338"/>
      <c r="E110" s="338"/>
      <c r="F110" s="339"/>
      <c r="G110" s="340"/>
    </row>
    <row r="111" spans="2:7" x14ac:dyDescent="0.2">
      <c r="B111" s="341"/>
      <c r="C111" s="342" t="s">
        <v>1438</v>
      </c>
      <c r="D111" s="343"/>
      <c r="E111" s="344"/>
      <c r="F111" s="345"/>
      <c r="G111" s="346"/>
    </row>
    <row r="112" spans="2:7" x14ac:dyDescent="0.2">
      <c r="B112" s="201"/>
      <c r="C112" s="326" t="s">
        <v>1433</v>
      </c>
      <c r="D112" s="330" t="s">
        <v>87</v>
      </c>
      <c r="E112" s="201"/>
      <c r="F112" s="201"/>
      <c r="G112" s="201"/>
    </row>
    <row r="113" spans="2:7" x14ac:dyDescent="0.2">
      <c r="B113" s="326"/>
      <c r="C113" s="335"/>
      <c r="D113" s="331">
        <v>1</v>
      </c>
      <c r="E113" s="330" t="s">
        <v>65</v>
      </c>
      <c r="F113" s="201"/>
      <c r="G113" s="201"/>
    </row>
    <row r="114" spans="2:7" x14ac:dyDescent="0.2">
      <c r="B114" s="326"/>
      <c r="C114" s="335"/>
      <c r="D114" s="201"/>
      <c r="E114" s="331" t="s">
        <v>1434</v>
      </c>
      <c r="F114" s="330" t="s">
        <v>66</v>
      </c>
      <c r="G114" s="201"/>
    </row>
    <row r="115" spans="2:7" x14ac:dyDescent="0.2">
      <c r="B115" s="331"/>
      <c r="C115" s="335"/>
      <c r="D115" s="201"/>
      <c r="E115" s="335"/>
      <c r="F115" s="333">
        <v>1</v>
      </c>
      <c r="G115" s="334" t="s">
        <v>1585</v>
      </c>
    </row>
    <row r="116" spans="2:7" x14ac:dyDescent="0.2">
      <c r="B116" s="331"/>
      <c r="C116" s="335"/>
      <c r="D116" s="201"/>
      <c r="E116" s="335"/>
      <c r="F116" s="333">
        <v>2</v>
      </c>
      <c r="G116" s="334" t="s">
        <v>0</v>
      </c>
    </row>
    <row r="117" spans="2:7" x14ac:dyDescent="0.2">
      <c r="B117" s="331"/>
      <c r="C117" s="335"/>
      <c r="D117" s="201"/>
      <c r="E117" s="335"/>
      <c r="F117" s="333">
        <v>3</v>
      </c>
      <c r="G117" s="334" t="s">
        <v>15</v>
      </c>
    </row>
    <row r="118" spans="2:7" x14ac:dyDescent="0.2">
      <c r="B118" s="331"/>
      <c r="C118" s="335"/>
      <c r="D118" s="201"/>
      <c r="E118" s="335"/>
      <c r="F118" s="333">
        <v>4</v>
      </c>
      <c r="G118" s="334" t="s">
        <v>1616</v>
      </c>
    </row>
    <row r="119" spans="2:7" x14ac:dyDescent="0.2">
      <c r="B119" s="331"/>
      <c r="C119" s="335"/>
      <c r="D119" s="201"/>
      <c r="E119" s="335"/>
      <c r="F119" s="333">
        <v>5</v>
      </c>
      <c r="G119" s="335" t="s">
        <v>1586</v>
      </c>
    </row>
    <row r="120" spans="2:7" x14ac:dyDescent="0.2">
      <c r="B120" s="326"/>
      <c r="C120" s="335"/>
      <c r="D120" s="201"/>
      <c r="E120" s="331" t="s">
        <v>1435</v>
      </c>
      <c r="F120" s="330" t="s">
        <v>67</v>
      </c>
      <c r="G120" s="201"/>
    </row>
    <row r="121" spans="2:7" x14ac:dyDescent="0.2">
      <c r="B121" s="331"/>
      <c r="C121" s="335"/>
      <c r="D121" s="201"/>
      <c r="E121" s="335"/>
      <c r="F121" s="333">
        <v>1</v>
      </c>
      <c r="G121" s="334" t="s">
        <v>1807</v>
      </c>
    </row>
    <row r="122" spans="2:7" x14ac:dyDescent="0.2">
      <c r="B122" s="331"/>
      <c r="C122" s="335"/>
      <c r="D122" s="201"/>
      <c r="E122" s="335"/>
      <c r="F122" s="333">
        <v>2</v>
      </c>
      <c r="G122" s="334" t="s">
        <v>1632</v>
      </c>
    </row>
    <row r="123" spans="2:7" x14ac:dyDescent="0.2">
      <c r="B123" s="326"/>
      <c r="C123" s="335"/>
      <c r="D123" s="201"/>
      <c r="E123" s="331" t="s">
        <v>1436</v>
      </c>
      <c r="F123" s="330" t="s">
        <v>68</v>
      </c>
      <c r="G123" s="201"/>
    </row>
    <row r="124" spans="2:7" x14ac:dyDescent="0.2">
      <c r="B124" s="331"/>
      <c r="C124" s="335"/>
      <c r="D124" s="201"/>
      <c r="E124" s="335"/>
      <c r="F124" s="333">
        <v>1</v>
      </c>
      <c r="G124" s="334" t="s">
        <v>846</v>
      </c>
    </row>
    <row r="125" spans="2:7" x14ac:dyDescent="0.2">
      <c r="B125" s="201"/>
      <c r="C125" s="326" t="s">
        <v>10</v>
      </c>
      <c r="D125" s="330" t="s">
        <v>88</v>
      </c>
      <c r="E125" s="201"/>
      <c r="F125" s="201"/>
      <c r="G125" s="201"/>
    </row>
    <row r="126" spans="2:7" x14ac:dyDescent="0.2">
      <c r="B126" s="326"/>
      <c r="C126" s="335"/>
      <c r="D126" s="331">
        <v>1</v>
      </c>
      <c r="E126" s="330" t="s">
        <v>65</v>
      </c>
      <c r="F126" s="201"/>
      <c r="G126" s="201"/>
    </row>
    <row r="127" spans="2:7" x14ac:dyDescent="0.2">
      <c r="B127" s="326"/>
      <c r="C127" s="335"/>
      <c r="D127" s="201"/>
      <c r="E127" s="331" t="s">
        <v>1434</v>
      </c>
      <c r="F127" s="330" t="s">
        <v>66</v>
      </c>
      <c r="G127" s="201"/>
    </row>
    <row r="128" spans="2:7" x14ac:dyDescent="0.2">
      <c r="B128" s="331"/>
      <c r="C128" s="335"/>
      <c r="D128" s="201"/>
      <c r="E128" s="335"/>
      <c r="F128" s="333">
        <v>1</v>
      </c>
      <c r="G128" s="334" t="s">
        <v>1585</v>
      </c>
    </row>
    <row r="129" spans="2:7" x14ac:dyDescent="0.2">
      <c r="B129" s="331"/>
      <c r="C129" s="335"/>
      <c r="D129" s="201"/>
      <c r="E129" s="335"/>
      <c r="F129" s="333">
        <v>2</v>
      </c>
      <c r="G129" s="334" t="s">
        <v>0</v>
      </c>
    </row>
    <row r="130" spans="2:7" x14ac:dyDescent="0.2">
      <c r="B130" s="331"/>
      <c r="C130" s="335"/>
      <c r="D130" s="201"/>
      <c r="E130" s="335"/>
      <c r="F130" s="333">
        <v>3</v>
      </c>
      <c r="G130" s="334" t="s">
        <v>15</v>
      </c>
    </row>
    <row r="131" spans="2:7" x14ac:dyDescent="0.2">
      <c r="B131" s="331"/>
      <c r="C131" s="335"/>
      <c r="D131" s="201"/>
      <c r="E131" s="335"/>
      <c r="F131" s="333">
        <v>4</v>
      </c>
      <c r="G131" s="334" t="s">
        <v>1616</v>
      </c>
    </row>
    <row r="132" spans="2:7" x14ac:dyDescent="0.2">
      <c r="B132" s="331"/>
      <c r="C132" s="335"/>
      <c r="D132" s="201"/>
      <c r="E132" s="335"/>
      <c r="F132" s="333">
        <v>5</v>
      </c>
      <c r="G132" s="335" t="s">
        <v>1586</v>
      </c>
    </row>
    <row r="133" spans="2:7" x14ac:dyDescent="0.2">
      <c r="B133" s="326"/>
      <c r="C133" s="335"/>
      <c r="D133" s="201"/>
      <c r="E133" s="331" t="s">
        <v>1435</v>
      </c>
      <c r="F133" s="330" t="s">
        <v>67</v>
      </c>
      <c r="G133" s="201"/>
    </row>
    <row r="134" spans="2:7" x14ac:dyDescent="0.2">
      <c r="B134" s="331"/>
      <c r="C134" s="335"/>
      <c r="D134" s="201"/>
      <c r="E134" s="335"/>
      <c r="F134" s="333">
        <v>1</v>
      </c>
      <c r="G134" s="334" t="s">
        <v>1807</v>
      </c>
    </row>
    <row r="135" spans="2:7" x14ac:dyDescent="0.2">
      <c r="B135" s="331"/>
      <c r="C135" s="335"/>
      <c r="D135" s="201"/>
      <c r="E135" s="335"/>
      <c r="F135" s="333">
        <v>2</v>
      </c>
      <c r="G135" s="334" t="s">
        <v>1632</v>
      </c>
    </row>
    <row r="136" spans="2:7" x14ac:dyDescent="0.2">
      <c r="B136" s="326"/>
      <c r="C136" s="335"/>
      <c r="D136" s="201"/>
      <c r="E136" s="331" t="s">
        <v>1436</v>
      </c>
      <c r="F136" s="330" t="s">
        <v>68</v>
      </c>
      <c r="G136" s="201"/>
    </row>
    <row r="137" spans="2:7" x14ac:dyDescent="0.2">
      <c r="B137" s="331"/>
      <c r="C137" s="335"/>
      <c r="D137" s="201"/>
      <c r="E137" s="335"/>
      <c r="F137" s="333">
        <v>1</v>
      </c>
      <c r="G137" s="334" t="s">
        <v>846</v>
      </c>
    </row>
    <row r="138" spans="2:7" x14ac:dyDescent="0.2">
      <c r="B138" s="336"/>
      <c r="C138" s="337"/>
      <c r="D138" s="338"/>
      <c r="E138" s="337"/>
      <c r="F138" s="339"/>
      <c r="G138" s="340"/>
    </row>
    <row r="139" spans="2:7" x14ac:dyDescent="0.2">
      <c r="B139" s="341"/>
      <c r="C139" s="342" t="s">
        <v>12</v>
      </c>
      <c r="D139" s="344"/>
      <c r="E139" s="343"/>
      <c r="F139" s="345"/>
      <c r="G139" s="346"/>
    </row>
    <row r="140" spans="2:7" x14ac:dyDescent="0.2">
      <c r="B140" s="326"/>
      <c r="C140" s="331">
        <v>1</v>
      </c>
      <c r="D140" s="327" t="s">
        <v>156</v>
      </c>
      <c r="E140" s="338"/>
      <c r="F140" s="338"/>
      <c r="G140" s="347"/>
    </row>
    <row r="141" spans="2:7" x14ac:dyDescent="0.2">
      <c r="B141" s="326"/>
      <c r="C141" s="201"/>
      <c r="D141" s="327" t="s">
        <v>69</v>
      </c>
      <c r="E141" s="338"/>
      <c r="F141" s="338"/>
      <c r="G141" s="347"/>
    </row>
    <row r="142" spans="2:7" x14ac:dyDescent="0.2">
      <c r="B142" s="331"/>
      <c r="C142" s="335"/>
      <c r="D142" s="201"/>
      <c r="E142" s="326" t="s">
        <v>1434</v>
      </c>
      <c r="F142" s="330" t="s">
        <v>78</v>
      </c>
      <c r="G142" s="201"/>
    </row>
    <row r="143" spans="2:7" x14ac:dyDescent="0.2">
      <c r="B143" s="331"/>
      <c r="C143" s="335"/>
      <c r="D143" s="201"/>
      <c r="E143" s="201"/>
      <c r="F143" s="333">
        <v>1</v>
      </c>
      <c r="G143" s="334" t="s">
        <v>1585</v>
      </c>
    </row>
    <row r="144" spans="2:7" x14ac:dyDescent="0.2">
      <c r="B144" s="331"/>
      <c r="C144" s="335"/>
      <c r="D144" s="201"/>
      <c r="E144" s="201"/>
      <c r="F144" s="333">
        <v>2</v>
      </c>
      <c r="G144" s="334" t="s">
        <v>0</v>
      </c>
    </row>
    <row r="145" spans="2:7" x14ac:dyDescent="0.2">
      <c r="B145" s="331"/>
      <c r="C145" s="335"/>
      <c r="D145" s="201"/>
      <c r="E145" s="201"/>
      <c r="F145" s="333">
        <v>3</v>
      </c>
      <c r="G145" s="335" t="s">
        <v>1682</v>
      </c>
    </row>
    <row r="146" spans="2:7" x14ac:dyDescent="0.2">
      <c r="B146" s="331"/>
      <c r="C146" s="335"/>
      <c r="D146" s="201"/>
      <c r="E146" s="201"/>
      <c r="F146" s="333">
        <v>4</v>
      </c>
      <c r="G146" s="335" t="s">
        <v>1691</v>
      </c>
    </row>
    <row r="147" spans="2:7" x14ac:dyDescent="0.2">
      <c r="B147" s="331"/>
      <c r="C147" s="335"/>
      <c r="D147" s="201"/>
      <c r="E147" s="201"/>
      <c r="F147" s="333">
        <v>5</v>
      </c>
      <c r="G147" s="335" t="s">
        <v>36</v>
      </c>
    </row>
    <row r="148" spans="2:7" x14ac:dyDescent="0.2">
      <c r="B148" s="331"/>
      <c r="C148" s="335"/>
      <c r="D148" s="201"/>
      <c r="E148" s="348"/>
      <c r="F148" s="281" t="s">
        <v>33</v>
      </c>
      <c r="G148" s="201"/>
    </row>
    <row r="149" spans="2:7" x14ac:dyDescent="0.2">
      <c r="B149" s="331"/>
      <c r="C149" s="335"/>
      <c r="D149" s="201"/>
      <c r="E149" s="201"/>
      <c r="F149" s="122">
        <v>1</v>
      </c>
      <c r="G149" s="410" t="s">
        <v>403</v>
      </c>
    </row>
    <row r="150" spans="2:7" x14ac:dyDescent="0.2">
      <c r="B150" s="331"/>
      <c r="C150" s="335"/>
      <c r="D150" s="201"/>
      <c r="E150" s="201"/>
      <c r="F150" s="122">
        <v>2</v>
      </c>
      <c r="G150" s="410" t="s">
        <v>404</v>
      </c>
    </row>
    <row r="151" spans="2:7" x14ac:dyDescent="0.2">
      <c r="B151" s="331"/>
      <c r="C151" s="335"/>
      <c r="D151" s="201"/>
      <c r="E151" s="201"/>
      <c r="F151" s="122">
        <v>3</v>
      </c>
      <c r="G151" s="410" t="s">
        <v>405</v>
      </c>
    </row>
    <row r="152" spans="2:7" x14ac:dyDescent="0.2">
      <c r="B152" s="331"/>
      <c r="C152" s="335"/>
      <c r="D152" s="201"/>
      <c r="E152" s="201"/>
      <c r="F152" s="122">
        <v>4</v>
      </c>
      <c r="G152" s="410" t="s">
        <v>406</v>
      </c>
    </row>
    <row r="153" spans="2:7" x14ac:dyDescent="0.2">
      <c r="B153" s="331"/>
      <c r="C153" s="335"/>
      <c r="D153" s="201"/>
      <c r="E153" s="201"/>
      <c r="F153" s="122">
        <v>5</v>
      </c>
      <c r="G153" s="410" t="s">
        <v>407</v>
      </c>
    </row>
    <row r="154" spans="2:7" x14ac:dyDescent="0.2">
      <c r="B154" s="331"/>
      <c r="C154" s="335"/>
      <c r="D154" s="201"/>
      <c r="E154" s="201"/>
      <c r="F154" s="122">
        <v>6</v>
      </c>
      <c r="G154" s="410" t="s">
        <v>408</v>
      </c>
    </row>
    <row r="155" spans="2:7" x14ac:dyDescent="0.2">
      <c r="B155" s="326"/>
      <c r="C155" s="331">
        <v>2</v>
      </c>
      <c r="D155" s="327" t="s">
        <v>1417</v>
      </c>
      <c r="E155" s="338"/>
      <c r="F155" s="338"/>
      <c r="G155" s="347"/>
    </row>
    <row r="156" spans="2:7" x14ac:dyDescent="0.2">
      <c r="B156" s="326"/>
      <c r="C156" s="201"/>
      <c r="D156" s="327" t="s">
        <v>70</v>
      </c>
      <c r="E156" s="338"/>
      <c r="F156" s="338"/>
      <c r="G156" s="347"/>
    </row>
    <row r="157" spans="2:7" x14ac:dyDescent="0.2">
      <c r="B157" s="326"/>
      <c r="C157" s="335"/>
      <c r="D157" s="201"/>
      <c r="E157" s="331" t="s">
        <v>1434</v>
      </c>
      <c r="F157" s="330" t="s">
        <v>78</v>
      </c>
      <c r="G157" s="201"/>
    </row>
    <row r="158" spans="2:7" x14ac:dyDescent="0.2">
      <c r="B158" s="331"/>
      <c r="C158" s="335"/>
      <c r="D158" s="201"/>
      <c r="E158" s="201"/>
      <c r="F158" s="333">
        <v>1</v>
      </c>
      <c r="G158" s="334" t="s">
        <v>1585</v>
      </c>
    </row>
    <row r="159" spans="2:7" x14ac:dyDescent="0.2">
      <c r="B159" s="331"/>
      <c r="C159" s="335"/>
      <c r="D159" s="201"/>
      <c r="E159" s="201"/>
      <c r="F159" s="333">
        <v>2</v>
      </c>
      <c r="G159" s="334" t="s">
        <v>0</v>
      </c>
    </row>
    <row r="160" spans="2:7" x14ac:dyDescent="0.2">
      <c r="B160" s="331"/>
      <c r="C160" s="335"/>
      <c r="D160" s="201"/>
      <c r="E160" s="201"/>
      <c r="F160" s="333">
        <v>3</v>
      </c>
      <c r="G160" s="334" t="s">
        <v>1729</v>
      </c>
    </row>
    <row r="161" spans="2:7" x14ac:dyDescent="0.2">
      <c r="B161" s="331"/>
      <c r="C161" s="335"/>
      <c r="D161" s="201"/>
      <c r="E161" s="201"/>
      <c r="F161" s="333">
        <v>4</v>
      </c>
      <c r="G161" s="335" t="s">
        <v>1704</v>
      </c>
    </row>
    <row r="162" spans="2:7" x14ac:dyDescent="0.2">
      <c r="B162" s="331"/>
      <c r="C162" s="335"/>
      <c r="D162" s="201"/>
      <c r="E162" s="201"/>
      <c r="F162" s="333">
        <v>5</v>
      </c>
      <c r="G162" s="335" t="s">
        <v>1710</v>
      </c>
    </row>
    <row r="163" spans="2:7" x14ac:dyDescent="0.2">
      <c r="B163" s="331"/>
      <c r="C163" s="335"/>
      <c r="D163" s="201"/>
      <c r="E163" s="201"/>
      <c r="F163" s="281" t="s">
        <v>17</v>
      </c>
      <c r="G163" s="201"/>
    </row>
    <row r="164" spans="2:7" x14ac:dyDescent="0.2">
      <c r="B164" s="331"/>
      <c r="C164" s="335"/>
      <c r="D164" s="201"/>
      <c r="E164" s="201"/>
      <c r="F164" s="122">
        <v>1</v>
      </c>
      <c r="G164" s="410" t="s">
        <v>2498</v>
      </c>
    </row>
    <row r="165" spans="2:7" x14ac:dyDescent="0.2">
      <c r="B165" s="331"/>
      <c r="C165" s="335"/>
      <c r="D165" s="201"/>
      <c r="E165" s="201"/>
      <c r="F165" s="122">
        <v>2</v>
      </c>
      <c r="G165" s="410" t="s">
        <v>1377</v>
      </c>
    </row>
    <row r="166" spans="2:7" x14ac:dyDescent="0.2">
      <c r="B166" s="331"/>
      <c r="C166" s="335"/>
      <c r="D166" s="201"/>
      <c r="E166" s="201"/>
      <c r="F166" s="122">
        <v>3</v>
      </c>
      <c r="G166" s="410" t="s">
        <v>1376</v>
      </c>
    </row>
    <row r="167" spans="2:7" x14ac:dyDescent="0.2">
      <c r="B167" s="331"/>
      <c r="C167" s="335"/>
      <c r="D167" s="201"/>
      <c r="E167" s="201"/>
      <c r="F167" s="122">
        <v>4</v>
      </c>
      <c r="G167" s="410" t="s">
        <v>1375</v>
      </c>
    </row>
    <row r="168" spans="2:7" x14ac:dyDescent="0.2">
      <c r="B168" s="331"/>
      <c r="C168" s="335"/>
      <c r="D168" s="201"/>
      <c r="E168" s="201"/>
      <c r="F168" s="122">
        <v>5</v>
      </c>
      <c r="G168" s="410" t="s">
        <v>1374</v>
      </c>
    </row>
    <row r="169" spans="2:7" x14ac:dyDescent="0.2">
      <c r="B169" s="331"/>
      <c r="C169" s="335"/>
      <c r="D169" s="201"/>
      <c r="E169" s="201"/>
      <c r="F169" s="122">
        <v>6</v>
      </c>
      <c r="G169" s="410" t="s">
        <v>1373</v>
      </c>
    </row>
    <row r="170" spans="2:7" x14ac:dyDescent="0.2">
      <c r="B170" s="326"/>
      <c r="C170" s="331">
        <v>3</v>
      </c>
      <c r="D170" s="327" t="s">
        <v>1418</v>
      </c>
      <c r="E170" s="338"/>
      <c r="F170" s="338"/>
      <c r="G170" s="347"/>
    </row>
    <row r="171" spans="2:7" x14ac:dyDescent="0.2">
      <c r="B171" s="326"/>
      <c r="C171" s="201"/>
      <c r="D171" s="327" t="s">
        <v>71</v>
      </c>
      <c r="E171" s="338"/>
      <c r="F171" s="338"/>
      <c r="G171" s="347"/>
    </row>
    <row r="172" spans="2:7" x14ac:dyDescent="0.2">
      <c r="B172" s="326"/>
      <c r="C172" s="335"/>
      <c r="D172" s="201"/>
      <c r="E172" s="331" t="s">
        <v>1434</v>
      </c>
      <c r="F172" s="330" t="s">
        <v>78</v>
      </c>
      <c r="G172" s="201"/>
    </row>
    <row r="173" spans="2:7" x14ac:dyDescent="0.2">
      <c r="B173" s="331"/>
      <c r="C173" s="335"/>
      <c r="D173" s="201"/>
      <c r="E173" s="201"/>
      <c r="F173" s="333">
        <v>1</v>
      </c>
      <c r="G173" s="334" t="s">
        <v>0</v>
      </c>
    </row>
    <row r="174" spans="2:7" x14ac:dyDescent="0.2">
      <c r="B174" s="326"/>
      <c r="C174" s="331">
        <v>4</v>
      </c>
      <c r="D174" s="327" t="s">
        <v>1419</v>
      </c>
      <c r="E174" s="338"/>
      <c r="F174" s="338"/>
      <c r="G174" s="347"/>
    </row>
    <row r="175" spans="2:7" x14ac:dyDescent="0.2">
      <c r="B175" s="326"/>
      <c r="C175" s="201"/>
      <c r="D175" s="327" t="s">
        <v>72</v>
      </c>
      <c r="E175" s="338"/>
      <c r="F175" s="338"/>
      <c r="G175" s="347"/>
    </row>
    <row r="176" spans="2:7" x14ac:dyDescent="0.2">
      <c r="B176" s="326"/>
      <c r="C176" s="201"/>
      <c r="D176" s="201"/>
      <c r="E176" s="331" t="s">
        <v>1434</v>
      </c>
      <c r="F176" s="330" t="s">
        <v>78</v>
      </c>
      <c r="G176" s="201"/>
    </row>
    <row r="177" spans="2:7" x14ac:dyDescent="0.2">
      <c r="B177" s="331"/>
      <c r="C177" s="201"/>
      <c r="D177" s="201"/>
      <c r="E177" s="201"/>
      <c r="F177" s="333">
        <v>1</v>
      </c>
      <c r="G177" s="334" t="s">
        <v>130</v>
      </c>
    </row>
    <row r="178" spans="2:7" x14ac:dyDescent="0.2">
      <c r="B178" s="331"/>
      <c r="C178" s="201"/>
      <c r="D178" s="201"/>
      <c r="E178" s="201"/>
      <c r="F178" s="333">
        <v>2</v>
      </c>
      <c r="G178" s="334" t="s">
        <v>0</v>
      </c>
    </row>
    <row r="179" spans="2:7" x14ac:dyDescent="0.2">
      <c r="B179" s="326"/>
      <c r="C179" s="331">
        <v>5</v>
      </c>
      <c r="D179" s="327" t="s">
        <v>157</v>
      </c>
      <c r="E179" s="338"/>
      <c r="F179" s="338"/>
      <c r="G179" s="347"/>
    </row>
    <row r="180" spans="2:7" x14ac:dyDescent="0.2">
      <c r="B180" s="326"/>
      <c r="C180" s="201"/>
      <c r="D180" s="327" t="s">
        <v>73</v>
      </c>
      <c r="E180" s="338"/>
      <c r="F180" s="338"/>
      <c r="G180" s="347"/>
    </row>
    <row r="181" spans="2:7" x14ac:dyDescent="0.2">
      <c r="B181" s="326"/>
      <c r="C181" s="201"/>
      <c r="D181" s="201"/>
      <c r="E181" s="331" t="s">
        <v>1434</v>
      </c>
      <c r="F181" s="330" t="s">
        <v>78</v>
      </c>
      <c r="G181" s="201"/>
    </row>
    <row r="182" spans="2:7" x14ac:dyDescent="0.2">
      <c r="B182" s="331"/>
      <c r="C182" s="201"/>
      <c r="D182" s="201"/>
      <c r="E182" s="201"/>
      <c r="F182" s="333">
        <v>1</v>
      </c>
      <c r="G182" s="334" t="s">
        <v>41</v>
      </c>
    </row>
    <row r="183" spans="2:7" x14ac:dyDescent="0.2">
      <c r="B183" s="331"/>
      <c r="C183" s="201"/>
      <c r="D183" s="201"/>
      <c r="E183" s="201"/>
      <c r="F183" s="333">
        <v>2</v>
      </c>
      <c r="G183" s="334" t="s">
        <v>0</v>
      </c>
    </row>
    <row r="184" spans="2:7" x14ac:dyDescent="0.2">
      <c r="B184" s="336"/>
      <c r="C184" s="338"/>
      <c r="D184" s="338"/>
      <c r="E184" s="338"/>
      <c r="F184" s="339"/>
      <c r="G184" s="340"/>
    </row>
    <row r="185" spans="2:7" x14ac:dyDescent="0.2">
      <c r="B185" s="349"/>
      <c r="C185" s="342" t="s">
        <v>1439</v>
      </c>
      <c r="D185" s="344"/>
      <c r="E185" s="344"/>
      <c r="F185" s="345"/>
      <c r="G185" s="346"/>
    </row>
    <row r="186" spans="2:7" x14ac:dyDescent="0.2">
      <c r="B186" s="331"/>
      <c r="C186" s="326">
        <v>1</v>
      </c>
      <c r="D186" s="330" t="s">
        <v>102</v>
      </c>
      <c r="E186" s="350"/>
      <c r="F186" s="338"/>
      <c r="G186" s="347"/>
    </row>
    <row r="187" spans="2:7" x14ac:dyDescent="0.2">
      <c r="B187" s="331"/>
      <c r="C187" s="326"/>
      <c r="D187" s="326" t="s">
        <v>1433</v>
      </c>
      <c r="E187" s="351" t="s">
        <v>1440</v>
      </c>
      <c r="F187" s="338"/>
      <c r="G187" s="347"/>
    </row>
    <row r="188" spans="2:7" x14ac:dyDescent="0.2">
      <c r="B188" s="331"/>
      <c r="C188" s="326"/>
      <c r="D188" s="326" t="s">
        <v>10</v>
      </c>
      <c r="E188" s="351" t="s">
        <v>1441</v>
      </c>
      <c r="F188" s="338"/>
      <c r="G188" s="347"/>
    </row>
    <row r="189" spans="2:7" x14ac:dyDescent="0.2">
      <c r="B189" s="326"/>
      <c r="C189" s="201"/>
      <c r="D189" s="331" t="s">
        <v>1442</v>
      </c>
      <c r="E189" s="327" t="s">
        <v>65</v>
      </c>
      <c r="F189" s="338"/>
      <c r="G189" s="347"/>
    </row>
    <row r="190" spans="2:7" x14ac:dyDescent="0.2">
      <c r="B190" s="326"/>
      <c r="C190" s="201"/>
      <c r="D190" s="201"/>
      <c r="E190" s="331" t="s">
        <v>1434</v>
      </c>
      <c r="F190" s="330" t="s">
        <v>104</v>
      </c>
      <c r="G190" s="201"/>
    </row>
    <row r="191" spans="2:7" x14ac:dyDescent="0.2">
      <c r="B191" s="352"/>
      <c r="C191" s="201"/>
      <c r="D191" s="201"/>
      <c r="E191" s="331"/>
      <c r="F191" s="333">
        <v>1</v>
      </c>
      <c r="G191" s="334" t="s">
        <v>1585</v>
      </c>
    </row>
    <row r="192" spans="2:7" x14ac:dyDescent="0.2">
      <c r="B192" s="352"/>
      <c r="C192" s="201"/>
      <c r="D192" s="201"/>
      <c r="E192" s="331"/>
      <c r="F192" s="333">
        <v>2</v>
      </c>
      <c r="G192" s="334" t="s">
        <v>1616</v>
      </c>
    </row>
    <row r="193" spans="2:7" x14ac:dyDescent="0.2">
      <c r="B193" s="352"/>
      <c r="C193" s="201"/>
      <c r="D193" s="201"/>
      <c r="E193" s="331"/>
      <c r="F193" s="333">
        <v>3</v>
      </c>
      <c r="G193" s="334" t="s">
        <v>1807</v>
      </c>
    </row>
    <row r="194" spans="2:7" x14ac:dyDescent="0.2">
      <c r="B194" s="326"/>
      <c r="C194" s="201"/>
      <c r="D194" s="201"/>
      <c r="E194" s="331" t="s">
        <v>1435</v>
      </c>
      <c r="F194" s="330" t="s">
        <v>80</v>
      </c>
      <c r="G194" s="201"/>
    </row>
    <row r="195" spans="2:7" x14ac:dyDescent="0.2">
      <c r="B195" s="352"/>
      <c r="C195" s="201"/>
      <c r="D195" s="201"/>
      <c r="E195" s="331"/>
      <c r="F195" s="333">
        <v>1</v>
      </c>
      <c r="G195" s="334" t="s">
        <v>0</v>
      </c>
    </row>
    <row r="196" spans="2:7" x14ac:dyDescent="0.2">
      <c r="B196" s="352"/>
      <c r="C196" s="201"/>
      <c r="D196" s="201"/>
      <c r="E196" s="331"/>
      <c r="F196" s="333">
        <v>2</v>
      </c>
      <c r="G196" s="334" t="s">
        <v>1586</v>
      </c>
    </row>
    <row r="197" spans="2:7" x14ac:dyDescent="0.2">
      <c r="B197" s="352"/>
      <c r="C197" s="201"/>
      <c r="D197" s="201"/>
      <c r="E197" s="331"/>
      <c r="F197" s="333">
        <v>3</v>
      </c>
      <c r="G197" s="334" t="s">
        <v>2003</v>
      </c>
    </row>
    <row r="198" spans="2:7" x14ac:dyDescent="0.2">
      <c r="B198" s="352"/>
      <c r="C198" s="201"/>
      <c r="D198" s="201"/>
      <c r="E198" s="331"/>
      <c r="F198" s="333">
        <v>4</v>
      </c>
      <c r="G198" s="334" t="s">
        <v>101</v>
      </c>
    </row>
    <row r="199" spans="2:7" x14ac:dyDescent="0.2">
      <c r="B199" s="352"/>
      <c r="C199" s="201"/>
      <c r="D199" s="201"/>
      <c r="E199" s="331"/>
      <c r="F199" s="333">
        <v>5</v>
      </c>
      <c r="G199" s="335" t="s">
        <v>1610</v>
      </c>
    </row>
    <row r="200" spans="2:7" x14ac:dyDescent="0.2">
      <c r="B200" s="352"/>
      <c r="C200" s="201"/>
      <c r="D200" s="201"/>
      <c r="E200" s="331"/>
      <c r="F200" s="333">
        <v>6</v>
      </c>
      <c r="G200" s="335" t="s">
        <v>4</v>
      </c>
    </row>
    <row r="201" spans="2:7" x14ac:dyDescent="0.2">
      <c r="B201" s="326"/>
      <c r="C201" s="201"/>
      <c r="D201" s="201"/>
      <c r="E201" s="331" t="s">
        <v>1436</v>
      </c>
      <c r="F201" s="330" t="s">
        <v>79</v>
      </c>
      <c r="G201" s="201"/>
    </row>
    <row r="202" spans="2:7" x14ac:dyDescent="0.2">
      <c r="B202" s="352"/>
      <c r="C202" s="201"/>
      <c r="D202" s="201"/>
      <c r="E202" s="331"/>
      <c r="F202" s="333">
        <v>1</v>
      </c>
      <c r="G202" s="334" t="s">
        <v>1703</v>
      </c>
    </row>
    <row r="203" spans="2:7" x14ac:dyDescent="0.2">
      <c r="B203" s="352"/>
      <c r="C203" s="201"/>
      <c r="D203" s="201"/>
      <c r="E203" s="331"/>
      <c r="F203" s="333">
        <v>2</v>
      </c>
      <c r="G203" s="334" t="s">
        <v>1355</v>
      </c>
    </row>
    <row r="204" spans="2:7" x14ac:dyDescent="0.2">
      <c r="B204" s="352"/>
      <c r="C204" s="201"/>
      <c r="D204" s="201"/>
      <c r="E204" s="331"/>
      <c r="F204" s="333">
        <v>3</v>
      </c>
      <c r="G204" s="334" t="s">
        <v>1649</v>
      </c>
    </row>
    <row r="205" spans="2:7" x14ac:dyDescent="0.2">
      <c r="B205" s="352"/>
      <c r="C205" s="201"/>
      <c r="D205" s="201"/>
      <c r="E205" s="331"/>
      <c r="F205" s="333">
        <v>4</v>
      </c>
      <c r="G205" s="334" t="s">
        <v>1991</v>
      </c>
    </row>
    <row r="206" spans="2:7" x14ac:dyDescent="0.2">
      <c r="B206" s="326"/>
      <c r="C206" s="201"/>
      <c r="D206" s="201"/>
      <c r="E206" s="331" t="s">
        <v>1437</v>
      </c>
      <c r="F206" s="330" t="s">
        <v>81</v>
      </c>
      <c r="G206" s="201"/>
    </row>
    <row r="207" spans="2:7" x14ac:dyDescent="0.2">
      <c r="B207" s="352"/>
      <c r="C207" s="201"/>
      <c r="D207" s="201"/>
      <c r="E207" s="201"/>
      <c r="F207" s="333">
        <v>1</v>
      </c>
      <c r="G207" s="334" t="s">
        <v>18</v>
      </c>
    </row>
    <row r="208" spans="2:7" x14ac:dyDescent="0.2">
      <c r="B208" s="331"/>
      <c r="C208" s="326">
        <v>2</v>
      </c>
      <c r="D208" s="330" t="s">
        <v>158</v>
      </c>
      <c r="E208" s="350"/>
      <c r="F208" s="338"/>
      <c r="G208" s="347"/>
    </row>
    <row r="209" spans="2:7" x14ac:dyDescent="0.2">
      <c r="B209" s="331"/>
      <c r="C209" s="326"/>
      <c r="D209" s="326" t="s">
        <v>1433</v>
      </c>
      <c r="E209" s="351" t="s">
        <v>1440</v>
      </c>
      <c r="F209" s="338"/>
      <c r="G209" s="347"/>
    </row>
    <row r="210" spans="2:7" x14ac:dyDescent="0.2">
      <c r="B210" s="331"/>
      <c r="C210" s="326"/>
      <c r="D210" s="326" t="s">
        <v>10</v>
      </c>
      <c r="E210" s="351" t="s">
        <v>1441</v>
      </c>
      <c r="F210" s="338"/>
      <c r="G210" s="347"/>
    </row>
    <row r="211" spans="2:7" x14ac:dyDescent="0.2">
      <c r="B211" s="326"/>
      <c r="C211" s="201"/>
      <c r="D211" s="331" t="s">
        <v>1442</v>
      </c>
      <c r="E211" s="327" t="s">
        <v>65</v>
      </c>
      <c r="F211" s="338"/>
      <c r="G211" s="347"/>
    </row>
    <row r="212" spans="2:7" x14ac:dyDescent="0.2">
      <c r="B212" s="326"/>
      <c r="C212" s="201"/>
      <c r="D212" s="201"/>
      <c r="E212" s="331" t="s">
        <v>1434</v>
      </c>
      <c r="F212" s="330" t="s">
        <v>104</v>
      </c>
      <c r="G212" s="201"/>
    </row>
    <row r="213" spans="2:7" x14ac:dyDescent="0.2">
      <c r="B213" s="331"/>
      <c r="C213" s="201"/>
      <c r="D213" s="201"/>
      <c r="E213" s="331"/>
      <c r="F213" s="333">
        <v>1</v>
      </c>
      <c r="G213" s="334" t="s">
        <v>1585</v>
      </c>
    </row>
    <row r="214" spans="2:7" x14ac:dyDescent="0.2">
      <c r="B214" s="331"/>
      <c r="C214" s="201"/>
      <c r="D214" s="201"/>
      <c r="E214" s="331"/>
      <c r="F214" s="333">
        <v>2</v>
      </c>
      <c r="G214" s="334" t="s">
        <v>1616</v>
      </c>
    </row>
    <row r="215" spans="2:7" x14ac:dyDescent="0.2">
      <c r="B215" s="331"/>
      <c r="C215" s="201"/>
      <c r="D215" s="201"/>
      <c r="E215" s="331"/>
      <c r="F215" s="333">
        <v>3</v>
      </c>
      <c r="G215" s="334" t="s">
        <v>1807</v>
      </c>
    </row>
    <row r="216" spans="2:7" x14ac:dyDescent="0.2">
      <c r="B216" s="326"/>
      <c r="C216" s="201"/>
      <c r="D216" s="201"/>
      <c r="E216" s="331" t="s">
        <v>1435</v>
      </c>
      <c r="F216" s="330" t="s">
        <v>80</v>
      </c>
      <c r="G216" s="201"/>
    </row>
    <row r="217" spans="2:7" x14ac:dyDescent="0.2">
      <c r="B217" s="331"/>
      <c r="C217" s="201"/>
      <c r="D217" s="201"/>
      <c r="E217" s="331"/>
      <c r="F217" s="333">
        <v>1</v>
      </c>
      <c r="G217" s="334" t="s">
        <v>0</v>
      </c>
    </row>
    <row r="218" spans="2:7" x14ac:dyDescent="0.2">
      <c r="B218" s="331"/>
      <c r="C218" s="201"/>
      <c r="D218" s="201"/>
      <c r="E218" s="331"/>
      <c r="F218" s="333">
        <v>2</v>
      </c>
      <c r="G218" s="334" t="s">
        <v>1586</v>
      </c>
    </row>
    <row r="219" spans="2:7" x14ac:dyDescent="0.2">
      <c r="B219" s="331"/>
      <c r="C219" s="201"/>
      <c r="D219" s="201"/>
      <c r="E219" s="331"/>
      <c r="F219" s="333">
        <v>3</v>
      </c>
      <c r="G219" s="334" t="s">
        <v>2003</v>
      </c>
    </row>
    <row r="220" spans="2:7" x14ac:dyDescent="0.2">
      <c r="B220" s="331"/>
      <c r="C220" s="201"/>
      <c r="D220" s="201"/>
      <c r="E220" s="331"/>
      <c r="F220" s="333">
        <v>4</v>
      </c>
      <c r="G220" s="334" t="s">
        <v>101</v>
      </c>
    </row>
    <row r="221" spans="2:7" x14ac:dyDescent="0.2">
      <c r="B221" s="331"/>
      <c r="C221" s="201"/>
      <c r="D221" s="201"/>
      <c r="E221" s="331"/>
      <c r="F221" s="333">
        <v>5</v>
      </c>
      <c r="G221" s="335" t="s">
        <v>1610</v>
      </c>
    </row>
    <row r="222" spans="2:7" x14ac:dyDescent="0.2">
      <c r="B222" s="331"/>
      <c r="C222" s="201"/>
      <c r="D222" s="201"/>
      <c r="E222" s="331"/>
      <c r="F222" s="333">
        <v>6</v>
      </c>
      <c r="G222" s="335" t="s">
        <v>4</v>
      </c>
    </row>
    <row r="223" spans="2:7" x14ac:dyDescent="0.2">
      <c r="B223" s="326"/>
      <c r="C223" s="201"/>
      <c r="D223" s="201"/>
      <c r="E223" s="331" t="s">
        <v>1436</v>
      </c>
      <c r="F223" s="330" t="s">
        <v>79</v>
      </c>
      <c r="G223" s="201"/>
    </row>
    <row r="224" spans="2:7" x14ac:dyDescent="0.2">
      <c r="B224" s="331"/>
      <c r="C224" s="201"/>
      <c r="D224" s="201"/>
      <c r="E224" s="331"/>
      <c r="F224" s="333">
        <v>1</v>
      </c>
      <c r="G224" s="334" t="s">
        <v>1703</v>
      </c>
    </row>
    <row r="225" spans="2:7" x14ac:dyDescent="0.2">
      <c r="B225" s="331"/>
      <c r="C225" s="201"/>
      <c r="D225" s="201"/>
      <c r="E225" s="331"/>
      <c r="F225" s="333">
        <v>2</v>
      </c>
      <c r="G225" s="334" t="s">
        <v>1355</v>
      </c>
    </row>
    <row r="226" spans="2:7" x14ac:dyDescent="0.2">
      <c r="B226" s="331"/>
      <c r="C226" s="201"/>
      <c r="D226" s="201"/>
      <c r="E226" s="331"/>
      <c r="F226" s="333">
        <v>3</v>
      </c>
      <c r="G226" s="334" t="s">
        <v>1649</v>
      </c>
    </row>
    <row r="227" spans="2:7" x14ac:dyDescent="0.2">
      <c r="B227" s="331"/>
      <c r="C227" s="201"/>
      <c r="D227" s="201"/>
      <c r="E227" s="331"/>
      <c r="F227" s="333">
        <v>4</v>
      </c>
      <c r="G227" s="334" t="s">
        <v>1991</v>
      </c>
    </row>
    <row r="228" spans="2:7" x14ac:dyDescent="0.2">
      <c r="B228" s="326"/>
      <c r="C228" s="201"/>
      <c r="D228" s="201"/>
      <c r="E228" s="331" t="s">
        <v>1437</v>
      </c>
      <c r="F228" s="330" t="s">
        <v>81</v>
      </c>
      <c r="G228" s="201"/>
    </row>
    <row r="229" spans="2:7" x14ac:dyDescent="0.2">
      <c r="B229" s="331"/>
      <c r="C229" s="201"/>
      <c r="D229" s="201"/>
      <c r="E229" s="201"/>
      <c r="F229" s="333">
        <v>1</v>
      </c>
      <c r="G229" s="334" t="s">
        <v>18</v>
      </c>
    </row>
    <row r="230" spans="2:7" x14ac:dyDescent="0.2">
      <c r="B230" s="326"/>
      <c r="C230" s="335"/>
      <c r="D230" s="326" t="s">
        <v>1443</v>
      </c>
      <c r="E230" s="330" t="s">
        <v>93</v>
      </c>
      <c r="F230" s="201"/>
      <c r="G230" s="201"/>
    </row>
    <row r="231" spans="2:7" x14ac:dyDescent="0.2">
      <c r="B231" s="331"/>
      <c r="C231" s="335"/>
      <c r="D231" s="201"/>
      <c r="E231" s="411">
        <v>1</v>
      </c>
      <c r="F231" s="412" t="s">
        <v>37</v>
      </c>
      <c r="G231" s="413"/>
    </row>
    <row r="232" spans="2:7" x14ac:dyDescent="0.2">
      <c r="B232" s="331"/>
      <c r="C232" s="335"/>
      <c r="D232" s="201"/>
      <c r="E232" s="407"/>
      <c r="F232" s="409" t="s">
        <v>495</v>
      </c>
      <c r="G232" s="413"/>
    </row>
    <row r="233" spans="2:7" x14ac:dyDescent="0.2">
      <c r="B233" s="331"/>
      <c r="C233" s="335"/>
      <c r="D233" s="201"/>
      <c r="E233" s="407"/>
      <c r="F233" s="409" t="s">
        <v>2138</v>
      </c>
      <c r="G233" s="413"/>
    </row>
    <row r="234" spans="2:7" x14ac:dyDescent="0.2">
      <c r="B234" s="331"/>
      <c r="C234" s="335"/>
      <c r="D234" s="201"/>
      <c r="E234" s="407"/>
      <c r="F234" s="409" t="s">
        <v>496</v>
      </c>
      <c r="G234" s="413"/>
    </row>
    <row r="235" spans="2:7" x14ac:dyDescent="0.2">
      <c r="B235" s="331"/>
      <c r="C235" s="335"/>
      <c r="D235" s="201"/>
      <c r="E235" s="407"/>
      <c r="F235" s="409" t="s">
        <v>498</v>
      </c>
      <c r="G235" s="413"/>
    </row>
    <row r="236" spans="2:7" x14ac:dyDescent="0.2">
      <c r="B236" s="331"/>
      <c r="C236" s="335"/>
      <c r="D236" s="201"/>
      <c r="E236" s="407"/>
      <c r="F236" s="409" t="s">
        <v>499</v>
      </c>
      <c r="G236" s="413"/>
    </row>
    <row r="237" spans="2:7" x14ac:dyDescent="0.2">
      <c r="B237" s="331"/>
      <c r="C237" s="335"/>
      <c r="D237" s="201"/>
      <c r="E237" s="333">
        <v>2</v>
      </c>
      <c r="F237" s="334" t="s">
        <v>38</v>
      </c>
      <c r="G237" s="201"/>
    </row>
    <row r="238" spans="2:7" x14ac:dyDescent="0.2">
      <c r="B238" s="331"/>
      <c r="C238" s="326">
        <v>3</v>
      </c>
      <c r="D238" s="330" t="s">
        <v>108</v>
      </c>
      <c r="E238" s="350"/>
      <c r="F238" s="338"/>
      <c r="G238" s="347"/>
    </row>
    <row r="239" spans="2:7" x14ac:dyDescent="0.2">
      <c r="B239" s="331"/>
      <c r="C239" s="326"/>
      <c r="D239" s="326" t="s">
        <v>1433</v>
      </c>
      <c r="E239" s="351" t="s">
        <v>1440</v>
      </c>
      <c r="F239" s="338"/>
      <c r="G239" s="347"/>
    </row>
    <row r="240" spans="2:7" x14ac:dyDescent="0.2">
      <c r="B240" s="331"/>
      <c r="C240" s="326"/>
      <c r="D240" s="326" t="s">
        <v>10</v>
      </c>
      <c r="E240" s="351" t="s">
        <v>1441</v>
      </c>
      <c r="F240" s="338"/>
      <c r="G240" s="347"/>
    </row>
    <row r="241" spans="2:7" x14ac:dyDescent="0.2">
      <c r="B241" s="326"/>
      <c r="C241" s="201"/>
      <c r="D241" s="331" t="s">
        <v>1442</v>
      </c>
      <c r="E241" s="327" t="s">
        <v>65</v>
      </c>
      <c r="F241" s="338"/>
      <c r="G241" s="347"/>
    </row>
    <row r="242" spans="2:7" x14ac:dyDescent="0.2">
      <c r="B242" s="326"/>
      <c r="C242" s="201"/>
      <c r="D242" s="201"/>
      <c r="E242" s="331" t="s">
        <v>1434</v>
      </c>
      <c r="F242" s="330" t="s">
        <v>104</v>
      </c>
      <c r="G242" s="201"/>
    </row>
    <row r="243" spans="2:7" x14ac:dyDescent="0.2">
      <c r="B243" s="331"/>
      <c r="C243" s="201"/>
      <c r="D243" s="201"/>
      <c r="E243" s="331"/>
      <c r="F243" s="333">
        <v>1</v>
      </c>
      <c r="G243" s="334" t="s">
        <v>1585</v>
      </c>
    </row>
    <row r="244" spans="2:7" x14ac:dyDescent="0.2">
      <c r="B244" s="331"/>
      <c r="C244" s="201"/>
      <c r="D244" s="201"/>
      <c r="E244" s="331"/>
      <c r="F244" s="333">
        <v>2</v>
      </c>
      <c r="G244" s="334" t="s">
        <v>1616</v>
      </c>
    </row>
    <row r="245" spans="2:7" x14ac:dyDescent="0.2">
      <c r="B245" s="331"/>
      <c r="C245" s="201"/>
      <c r="D245" s="201"/>
      <c r="E245" s="331"/>
      <c r="F245" s="333">
        <v>3</v>
      </c>
      <c r="G245" s="334" t="s">
        <v>1807</v>
      </c>
    </row>
    <row r="246" spans="2:7" x14ac:dyDescent="0.2">
      <c r="B246" s="326"/>
      <c r="C246" s="201"/>
      <c r="D246" s="201"/>
      <c r="E246" s="331" t="s">
        <v>1435</v>
      </c>
      <c r="F246" s="330" t="s">
        <v>80</v>
      </c>
      <c r="G246" s="201"/>
    </row>
    <row r="247" spans="2:7" x14ac:dyDescent="0.2">
      <c r="B247" s="331"/>
      <c r="C247" s="201"/>
      <c r="D247" s="201"/>
      <c r="E247" s="331"/>
      <c r="F247" s="333">
        <v>1</v>
      </c>
      <c r="G247" s="334" t="s">
        <v>0</v>
      </c>
    </row>
    <row r="248" spans="2:7" x14ac:dyDescent="0.2">
      <c r="B248" s="331"/>
      <c r="C248" s="201"/>
      <c r="D248" s="201"/>
      <c r="E248" s="331"/>
      <c r="F248" s="333">
        <v>2</v>
      </c>
      <c r="G248" s="334" t="s">
        <v>15</v>
      </c>
    </row>
    <row r="249" spans="2:7" x14ac:dyDescent="0.2">
      <c r="B249" s="331"/>
      <c r="C249" s="201"/>
      <c r="D249" s="201"/>
      <c r="E249" s="331"/>
      <c r="F249" s="333">
        <v>3</v>
      </c>
      <c r="G249" s="334" t="s">
        <v>1586</v>
      </c>
    </row>
    <row r="250" spans="2:7" x14ac:dyDescent="0.2">
      <c r="B250" s="331"/>
      <c r="C250" s="201"/>
      <c r="D250" s="201"/>
      <c r="E250" s="331"/>
      <c r="F250" s="333">
        <v>4</v>
      </c>
      <c r="G250" s="334" t="s">
        <v>2003</v>
      </c>
    </row>
    <row r="251" spans="2:7" x14ac:dyDescent="0.2">
      <c r="B251" s="331"/>
      <c r="C251" s="201"/>
      <c r="D251" s="201"/>
      <c r="E251" s="331"/>
      <c r="F251" s="333">
        <v>5</v>
      </c>
      <c r="G251" s="335" t="s">
        <v>101</v>
      </c>
    </row>
    <row r="252" spans="2:7" x14ac:dyDescent="0.2">
      <c r="B252" s="331"/>
      <c r="C252" s="201"/>
      <c r="D252" s="201"/>
      <c r="E252" s="331"/>
      <c r="F252" s="333">
        <v>6</v>
      </c>
      <c r="G252" s="335" t="s">
        <v>1610</v>
      </c>
    </row>
    <row r="253" spans="2:7" x14ac:dyDescent="0.2">
      <c r="B253" s="331"/>
      <c r="C253" s="201"/>
      <c r="D253" s="201"/>
      <c r="E253" s="331"/>
      <c r="F253" s="333">
        <v>7</v>
      </c>
      <c r="G253" s="335" t="s">
        <v>4</v>
      </c>
    </row>
    <row r="254" spans="2:7" x14ac:dyDescent="0.2">
      <c r="B254" s="326"/>
      <c r="C254" s="201"/>
      <c r="D254" s="201"/>
      <c r="E254" s="331" t="s">
        <v>1436</v>
      </c>
      <c r="F254" s="330" t="s">
        <v>79</v>
      </c>
      <c r="G254" s="201"/>
    </row>
    <row r="255" spans="2:7" x14ac:dyDescent="0.2">
      <c r="B255" s="331"/>
      <c r="C255" s="201"/>
      <c r="D255" s="201"/>
      <c r="E255" s="331"/>
      <c r="F255" s="333">
        <v>1</v>
      </c>
      <c r="G255" s="334" t="s">
        <v>1703</v>
      </c>
    </row>
    <row r="256" spans="2:7" x14ac:dyDescent="0.2">
      <c r="B256" s="331"/>
      <c r="C256" s="201"/>
      <c r="D256" s="201"/>
      <c r="E256" s="331"/>
      <c r="F256" s="333">
        <v>2</v>
      </c>
      <c r="G256" s="334" t="s">
        <v>1355</v>
      </c>
    </row>
    <row r="257" spans="2:7" x14ac:dyDescent="0.2">
      <c r="B257" s="331"/>
      <c r="C257" s="201"/>
      <c r="D257" s="201"/>
      <c r="E257" s="331"/>
      <c r="F257" s="333">
        <v>3</v>
      </c>
      <c r="G257" s="334" t="s">
        <v>1649</v>
      </c>
    </row>
    <row r="258" spans="2:7" x14ac:dyDescent="0.2">
      <c r="B258" s="326"/>
      <c r="C258" s="201"/>
      <c r="D258" s="201"/>
      <c r="E258" s="331" t="s">
        <v>1437</v>
      </c>
      <c r="F258" s="330" t="s">
        <v>81</v>
      </c>
      <c r="G258" s="201"/>
    </row>
    <row r="259" spans="2:7" x14ac:dyDescent="0.2">
      <c r="B259" s="331"/>
      <c r="C259" s="201"/>
      <c r="D259" s="201"/>
      <c r="E259" s="201"/>
      <c r="F259" s="333">
        <v>1</v>
      </c>
      <c r="G259" s="334" t="s">
        <v>18</v>
      </c>
    </row>
    <row r="260" spans="2:7" x14ac:dyDescent="0.2">
      <c r="B260" s="331"/>
      <c r="C260" s="326">
        <v>4</v>
      </c>
      <c r="D260" s="330" t="s">
        <v>109</v>
      </c>
      <c r="E260" s="350"/>
      <c r="F260" s="338"/>
      <c r="G260" s="347"/>
    </row>
    <row r="261" spans="2:7" x14ac:dyDescent="0.2">
      <c r="B261" s="331"/>
      <c r="C261" s="326"/>
      <c r="D261" s="326" t="s">
        <v>1433</v>
      </c>
      <c r="E261" s="351" t="s">
        <v>1440</v>
      </c>
      <c r="F261" s="338"/>
      <c r="G261" s="347"/>
    </row>
    <row r="262" spans="2:7" x14ac:dyDescent="0.2">
      <c r="B262" s="331"/>
      <c r="C262" s="326"/>
      <c r="D262" s="326" t="s">
        <v>10</v>
      </c>
      <c r="E262" s="351" t="s">
        <v>1441</v>
      </c>
      <c r="F262" s="338"/>
      <c r="G262" s="347"/>
    </row>
    <row r="263" spans="2:7" x14ac:dyDescent="0.2">
      <c r="B263" s="326"/>
      <c r="C263" s="201"/>
      <c r="D263" s="331" t="s">
        <v>1443</v>
      </c>
      <c r="E263" s="327" t="s">
        <v>65</v>
      </c>
      <c r="F263" s="338"/>
      <c r="G263" s="347"/>
    </row>
    <row r="264" spans="2:7" x14ac:dyDescent="0.2">
      <c r="B264" s="326"/>
      <c r="C264" s="201"/>
      <c r="D264" s="201"/>
      <c r="E264" s="331" t="s">
        <v>1434</v>
      </c>
      <c r="F264" s="330" t="s">
        <v>104</v>
      </c>
      <c r="G264" s="201"/>
    </row>
    <row r="265" spans="2:7" x14ac:dyDescent="0.2">
      <c r="B265" s="331"/>
      <c r="C265" s="201"/>
      <c r="D265" s="201"/>
      <c r="E265" s="331"/>
      <c r="F265" s="333">
        <v>1</v>
      </c>
      <c r="G265" s="334" t="s">
        <v>1585</v>
      </c>
    </row>
    <row r="266" spans="2:7" x14ac:dyDescent="0.2">
      <c r="B266" s="331"/>
      <c r="C266" s="201"/>
      <c r="D266" s="201"/>
      <c r="E266" s="331"/>
      <c r="F266" s="333">
        <v>2</v>
      </c>
      <c r="G266" s="334" t="s">
        <v>1616</v>
      </c>
    </row>
    <row r="267" spans="2:7" x14ac:dyDescent="0.2">
      <c r="B267" s="331"/>
      <c r="C267" s="201"/>
      <c r="D267" s="201"/>
      <c r="E267" s="331"/>
      <c r="F267" s="333">
        <v>3</v>
      </c>
      <c r="G267" s="334" t="s">
        <v>1807</v>
      </c>
    </row>
    <row r="268" spans="2:7" x14ac:dyDescent="0.2">
      <c r="B268" s="326"/>
      <c r="C268" s="201"/>
      <c r="D268" s="201"/>
      <c r="E268" s="331" t="s">
        <v>1435</v>
      </c>
      <c r="F268" s="330" t="s">
        <v>80</v>
      </c>
      <c r="G268" s="201"/>
    </row>
    <row r="269" spans="2:7" x14ac:dyDescent="0.2">
      <c r="B269" s="331"/>
      <c r="C269" s="201"/>
      <c r="D269" s="201"/>
      <c r="E269" s="331"/>
      <c r="F269" s="333">
        <v>1</v>
      </c>
      <c r="G269" s="334" t="s">
        <v>0</v>
      </c>
    </row>
    <row r="270" spans="2:7" x14ac:dyDescent="0.2">
      <c r="B270" s="331"/>
      <c r="C270" s="201"/>
      <c r="D270" s="201"/>
      <c r="E270" s="331"/>
      <c r="F270" s="333">
        <v>2</v>
      </c>
      <c r="G270" s="334" t="s">
        <v>15</v>
      </c>
    </row>
    <row r="271" spans="2:7" x14ac:dyDescent="0.2">
      <c r="B271" s="331"/>
      <c r="C271" s="201"/>
      <c r="D271" s="201"/>
      <c r="E271" s="331"/>
      <c r="F271" s="333">
        <v>3</v>
      </c>
      <c r="G271" s="334" t="s">
        <v>1586</v>
      </c>
    </row>
    <row r="272" spans="2:7" x14ac:dyDescent="0.2">
      <c r="B272" s="331"/>
      <c r="C272" s="201"/>
      <c r="D272" s="201"/>
      <c r="E272" s="331"/>
      <c r="F272" s="333">
        <v>4</v>
      </c>
      <c r="G272" s="334" t="s">
        <v>2003</v>
      </c>
    </row>
    <row r="273" spans="2:7" x14ac:dyDescent="0.2">
      <c r="B273" s="331"/>
      <c r="C273" s="201"/>
      <c r="D273" s="201"/>
      <c r="E273" s="331"/>
      <c r="F273" s="333">
        <v>5</v>
      </c>
      <c r="G273" s="335" t="s">
        <v>101</v>
      </c>
    </row>
    <row r="274" spans="2:7" x14ac:dyDescent="0.2">
      <c r="B274" s="331"/>
      <c r="C274" s="201"/>
      <c r="D274" s="201"/>
      <c r="E274" s="331"/>
      <c r="F274" s="333">
        <v>6</v>
      </c>
      <c r="G274" s="335" t="s">
        <v>1610</v>
      </c>
    </row>
    <row r="275" spans="2:7" x14ac:dyDescent="0.2">
      <c r="B275" s="331"/>
      <c r="C275" s="201"/>
      <c r="D275" s="201"/>
      <c r="E275" s="331"/>
      <c r="F275" s="333">
        <v>7</v>
      </c>
      <c r="G275" s="335" t="s">
        <v>4</v>
      </c>
    </row>
    <row r="276" spans="2:7" x14ac:dyDescent="0.2">
      <c r="B276" s="326"/>
      <c r="C276" s="201"/>
      <c r="D276" s="201"/>
      <c r="E276" s="331" t="s">
        <v>1436</v>
      </c>
      <c r="F276" s="330" t="s">
        <v>79</v>
      </c>
      <c r="G276" s="201"/>
    </row>
    <row r="277" spans="2:7" x14ac:dyDescent="0.2">
      <c r="B277" s="331"/>
      <c r="C277" s="201"/>
      <c r="D277" s="201"/>
      <c r="E277" s="331"/>
      <c r="F277" s="333">
        <v>1</v>
      </c>
      <c r="G277" s="334" t="s">
        <v>1703</v>
      </c>
    </row>
    <row r="278" spans="2:7" x14ac:dyDescent="0.2">
      <c r="B278" s="331"/>
      <c r="C278" s="201"/>
      <c r="D278" s="201"/>
      <c r="E278" s="331"/>
      <c r="F278" s="333">
        <v>2</v>
      </c>
      <c r="G278" s="334" t="s">
        <v>1355</v>
      </c>
    </row>
    <row r="279" spans="2:7" x14ac:dyDescent="0.2">
      <c r="B279" s="331"/>
      <c r="C279" s="201"/>
      <c r="D279" s="201"/>
      <c r="E279" s="331"/>
      <c r="F279" s="333">
        <v>3</v>
      </c>
      <c r="G279" s="334" t="s">
        <v>1649</v>
      </c>
    </row>
    <row r="280" spans="2:7" x14ac:dyDescent="0.2">
      <c r="B280" s="326"/>
      <c r="C280" s="201"/>
      <c r="D280" s="201"/>
      <c r="E280" s="331" t="s">
        <v>1437</v>
      </c>
      <c r="F280" s="330" t="s">
        <v>81</v>
      </c>
      <c r="G280" s="201"/>
    </row>
    <row r="281" spans="2:7" x14ac:dyDescent="0.2">
      <c r="B281" s="331"/>
      <c r="C281" s="201"/>
      <c r="D281" s="201"/>
      <c r="E281" s="201"/>
      <c r="F281" s="333">
        <v>1</v>
      </c>
      <c r="G281" s="334" t="s">
        <v>18</v>
      </c>
    </row>
    <row r="282" spans="2:7" x14ac:dyDescent="0.2">
      <c r="B282" s="331"/>
      <c r="C282" s="326">
        <v>5</v>
      </c>
      <c r="D282" s="330" t="s">
        <v>91</v>
      </c>
      <c r="E282" s="201"/>
      <c r="F282" s="201"/>
      <c r="G282" s="201"/>
    </row>
    <row r="283" spans="2:7" x14ac:dyDescent="0.2">
      <c r="B283" s="331"/>
      <c r="C283" s="326"/>
      <c r="D283" s="326" t="s">
        <v>1433</v>
      </c>
      <c r="E283" s="351" t="s">
        <v>1440</v>
      </c>
      <c r="F283" s="338"/>
      <c r="G283" s="347"/>
    </row>
    <row r="284" spans="2:7" x14ac:dyDescent="0.2">
      <c r="B284" s="331"/>
      <c r="C284" s="326"/>
      <c r="D284" s="326" t="s">
        <v>10</v>
      </c>
      <c r="E284" s="351" t="s">
        <v>1441</v>
      </c>
      <c r="F284" s="338"/>
      <c r="G284" s="347"/>
    </row>
    <row r="285" spans="2:7" x14ac:dyDescent="0.2">
      <c r="B285" s="326"/>
      <c r="C285" s="331"/>
      <c r="D285" s="331" t="s">
        <v>1442</v>
      </c>
      <c r="E285" s="327" t="s">
        <v>65</v>
      </c>
      <c r="F285" s="338"/>
      <c r="G285" s="347"/>
    </row>
    <row r="286" spans="2:7" x14ac:dyDescent="0.2">
      <c r="B286" s="326"/>
      <c r="C286" s="201"/>
      <c r="D286" s="201"/>
      <c r="E286" s="331" t="s">
        <v>1434</v>
      </c>
      <c r="F286" s="330" t="s">
        <v>104</v>
      </c>
      <c r="G286" s="201"/>
    </row>
    <row r="287" spans="2:7" x14ac:dyDescent="0.2">
      <c r="B287" s="331"/>
      <c r="C287" s="201"/>
      <c r="D287" s="201"/>
      <c r="E287" s="331"/>
      <c r="F287" s="333">
        <v>1</v>
      </c>
      <c r="G287" s="334" t="s">
        <v>1585</v>
      </c>
    </row>
    <row r="288" spans="2:7" x14ac:dyDescent="0.2">
      <c r="B288" s="331"/>
      <c r="C288" s="201"/>
      <c r="D288" s="201"/>
      <c r="E288" s="331"/>
      <c r="F288" s="333">
        <v>2</v>
      </c>
      <c r="G288" s="334" t="s">
        <v>1616</v>
      </c>
    </row>
    <row r="289" spans="2:7" x14ac:dyDescent="0.2">
      <c r="B289" s="331"/>
      <c r="C289" s="201"/>
      <c r="D289" s="201"/>
      <c r="E289" s="331"/>
      <c r="F289" s="333">
        <v>3</v>
      </c>
      <c r="G289" s="334" t="s">
        <v>1807</v>
      </c>
    </row>
    <row r="290" spans="2:7" x14ac:dyDescent="0.2">
      <c r="B290" s="326"/>
      <c r="C290" s="201"/>
      <c r="D290" s="201"/>
      <c r="E290" s="331" t="s">
        <v>1435</v>
      </c>
      <c r="F290" s="330" t="s">
        <v>80</v>
      </c>
      <c r="G290" s="201"/>
    </row>
    <row r="291" spans="2:7" x14ac:dyDescent="0.2">
      <c r="B291" s="331"/>
      <c r="C291" s="201"/>
      <c r="D291" s="201"/>
      <c r="E291" s="331"/>
      <c r="F291" s="333">
        <v>1</v>
      </c>
      <c r="G291" s="334" t="s">
        <v>0</v>
      </c>
    </row>
    <row r="292" spans="2:7" x14ac:dyDescent="0.2">
      <c r="B292" s="331"/>
      <c r="C292" s="201"/>
      <c r="D292" s="201"/>
      <c r="E292" s="331"/>
      <c r="F292" s="333">
        <v>2</v>
      </c>
      <c r="G292" s="334" t="s">
        <v>15</v>
      </c>
    </row>
    <row r="293" spans="2:7" x14ac:dyDescent="0.2">
      <c r="B293" s="331"/>
      <c r="C293" s="201"/>
      <c r="D293" s="201"/>
      <c r="E293" s="331"/>
      <c r="F293" s="333">
        <v>3</v>
      </c>
      <c r="G293" s="334" t="s">
        <v>1586</v>
      </c>
    </row>
    <row r="294" spans="2:7" x14ac:dyDescent="0.2">
      <c r="B294" s="331"/>
      <c r="C294" s="201"/>
      <c r="D294" s="201"/>
      <c r="E294" s="331"/>
      <c r="F294" s="333">
        <v>4</v>
      </c>
      <c r="G294" s="334" t="s">
        <v>2003</v>
      </c>
    </row>
    <row r="295" spans="2:7" x14ac:dyDescent="0.2">
      <c r="B295" s="331"/>
      <c r="C295" s="201"/>
      <c r="D295" s="201"/>
      <c r="E295" s="331"/>
      <c r="F295" s="333">
        <v>5</v>
      </c>
      <c r="G295" s="335" t="s">
        <v>101</v>
      </c>
    </row>
    <row r="296" spans="2:7" x14ac:dyDescent="0.2">
      <c r="B296" s="331"/>
      <c r="C296" s="201"/>
      <c r="D296" s="201"/>
      <c r="E296" s="331"/>
      <c r="F296" s="333">
        <v>6</v>
      </c>
      <c r="G296" s="335" t="s">
        <v>1610</v>
      </c>
    </row>
    <row r="297" spans="2:7" x14ac:dyDescent="0.2">
      <c r="B297" s="331"/>
      <c r="C297" s="201"/>
      <c r="D297" s="201"/>
      <c r="E297" s="331"/>
      <c r="F297" s="333">
        <v>7</v>
      </c>
      <c r="G297" s="335" t="s">
        <v>4</v>
      </c>
    </row>
    <row r="298" spans="2:7" x14ac:dyDescent="0.2">
      <c r="B298" s="326"/>
      <c r="C298" s="201"/>
      <c r="D298" s="201"/>
      <c r="E298" s="331" t="s">
        <v>1436</v>
      </c>
      <c r="F298" s="330" t="s">
        <v>79</v>
      </c>
      <c r="G298" s="201"/>
    </row>
    <row r="299" spans="2:7" x14ac:dyDescent="0.2">
      <c r="B299" s="331"/>
      <c r="C299" s="201"/>
      <c r="D299" s="201"/>
      <c r="E299" s="331"/>
      <c r="F299" s="333">
        <v>1</v>
      </c>
      <c r="G299" s="334" t="s">
        <v>1703</v>
      </c>
    </row>
    <row r="300" spans="2:7" x14ac:dyDescent="0.2">
      <c r="B300" s="331"/>
      <c r="C300" s="201"/>
      <c r="D300" s="201"/>
      <c r="E300" s="331"/>
      <c r="F300" s="333">
        <v>2</v>
      </c>
      <c r="G300" s="334" t="s">
        <v>1355</v>
      </c>
    </row>
    <row r="301" spans="2:7" x14ac:dyDescent="0.2">
      <c r="B301" s="331"/>
      <c r="C301" s="201"/>
      <c r="D301" s="201"/>
      <c r="E301" s="331"/>
      <c r="F301" s="333">
        <v>3</v>
      </c>
      <c r="G301" s="334" t="s">
        <v>1649</v>
      </c>
    </row>
    <row r="302" spans="2:7" x14ac:dyDescent="0.2">
      <c r="B302" s="326"/>
      <c r="C302" s="201"/>
      <c r="D302" s="201"/>
      <c r="E302" s="331" t="s">
        <v>1437</v>
      </c>
      <c r="F302" s="330" t="s">
        <v>81</v>
      </c>
      <c r="G302" s="201"/>
    </row>
    <row r="303" spans="2:7" x14ac:dyDescent="0.2">
      <c r="B303" s="331"/>
      <c r="C303" s="201"/>
      <c r="D303" s="201"/>
      <c r="E303" s="201"/>
      <c r="F303" s="333">
        <v>1</v>
      </c>
      <c r="G303" s="334" t="s">
        <v>18</v>
      </c>
    </row>
    <row r="304" spans="2:7" x14ac:dyDescent="0.2">
      <c r="B304" s="326"/>
      <c r="C304" s="335"/>
      <c r="D304" s="326" t="s">
        <v>1443</v>
      </c>
      <c r="E304" s="330" t="s">
        <v>93</v>
      </c>
      <c r="F304" s="201"/>
      <c r="G304" s="201"/>
    </row>
    <row r="305" spans="2:7" x14ac:dyDescent="0.2">
      <c r="B305" s="331"/>
      <c r="C305" s="335"/>
      <c r="D305" s="201"/>
      <c r="E305" s="411">
        <v>1</v>
      </c>
      <c r="F305" s="412" t="s">
        <v>37</v>
      </c>
      <c r="G305" s="413"/>
    </row>
    <row r="306" spans="2:7" x14ac:dyDescent="0.2">
      <c r="B306" s="331"/>
      <c r="C306" s="335"/>
      <c r="D306" s="201"/>
      <c r="E306" s="407"/>
      <c r="F306" s="409" t="s">
        <v>495</v>
      </c>
      <c r="G306" s="413"/>
    </row>
    <row r="307" spans="2:7" x14ac:dyDescent="0.2">
      <c r="B307" s="331"/>
      <c r="C307" s="335"/>
      <c r="D307" s="201"/>
      <c r="E307" s="407"/>
      <c r="F307" s="409" t="s">
        <v>2138</v>
      </c>
      <c r="G307" s="413"/>
    </row>
    <row r="308" spans="2:7" x14ac:dyDescent="0.2">
      <c r="B308" s="331"/>
      <c r="C308" s="335"/>
      <c r="D308" s="201"/>
      <c r="E308" s="407"/>
      <c r="F308" s="409" t="s">
        <v>496</v>
      </c>
      <c r="G308" s="413"/>
    </row>
    <row r="309" spans="2:7" x14ac:dyDescent="0.2">
      <c r="B309" s="331"/>
      <c r="C309" s="335"/>
      <c r="D309" s="201"/>
      <c r="E309" s="407"/>
      <c r="F309" s="409" t="s">
        <v>498</v>
      </c>
      <c r="G309" s="413"/>
    </row>
    <row r="310" spans="2:7" x14ac:dyDescent="0.2">
      <c r="B310" s="331"/>
      <c r="C310" s="335"/>
      <c r="D310" s="201"/>
      <c r="E310" s="407"/>
      <c r="F310" s="409" t="s">
        <v>499</v>
      </c>
      <c r="G310" s="413"/>
    </row>
    <row r="311" spans="2:7" x14ac:dyDescent="0.2">
      <c r="B311" s="331"/>
      <c r="C311" s="335"/>
      <c r="D311" s="201"/>
      <c r="E311" s="333">
        <v>2</v>
      </c>
      <c r="F311" s="334" t="s">
        <v>38</v>
      </c>
      <c r="G311" s="201"/>
    </row>
    <row r="312" spans="2:7" x14ac:dyDescent="0.2">
      <c r="B312" s="331"/>
      <c r="C312" s="326">
        <v>6</v>
      </c>
      <c r="D312" s="330" t="s">
        <v>111</v>
      </c>
      <c r="E312" s="201"/>
      <c r="F312" s="201"/>
      <c r="G312" s="201"/>
    </row>
    <row r="313" spans="2:7" x14ac:dyDescent="0.2">
      <c r="B313" s="331"/>
      <c r="C313" s="326"/>
      <c r="D313" s="326" t="s">
        <v>1433</v>
      </c>
      <c r="E313" s="351" t="s">
        <v>1440</v>
      </c>
      <c r="F313" s="338"/>
      <c r="G313" s="347"/>
    </row>
    <row r="314" spans="2:7" x14ac:dyDescent="0.2">
      <c r="B314" s="331"/>
      <c r="C314" s="326"/>
      <c r="D314" s="326" t="s">
        <v>10</v>
      </c>
      <c r="E314" s="351" t="s">
        <v>1441</v>
      </c>
      <c r="F314" s="338"/>
      <c r="G314" s="347"/>
    </row>
    <row r="315" spans="2:7" x14ac:dyDescent="0.2">
      <c r="B315" s="326"/>
      <c r="C315" s="201"/>
      <c r="D315" s="331" t="s">
        <v>1442</v>
      </c>
      <c r="E315" s="327" t="s">
        <v>65</v>
      </c>
      <c r="F315" s="338"/>
      <c r="G315" s="347"/>
    </row>
    <row r="316" spans="2:7" x14ac:dyDescent="0.2">
      <c r="B316" s="326"/>
      <c r="C316" s="201"/>
      <c r="D316" s="201"/>
      <c r="E316" s="331" t="s">
        <v>1434</v>
      </c>
      <c r="F316" s="330" t="s">
        <v>104</v>
      </c>
      <c r="G316" s="201"/>
    </row>
    <row r="317" spans="2:7" x14ac:dyDescent="0.2">
      <c r="B317" s="331"/>
      <c r="C317" s="201"/>
      <c r="D317" s="201"/>
      <c r="E317" s="201"/>
      <c r="F317" s="333">
        <v>1</v>
      </c>
      <c r="G317" s="334" t="s">
        <v>1585</v>
      </c>
    </row>
    <row r="318" spans="2:7" x14ac:dyDescent="0.2">
      <c r="B318" s="331"/>
      <c r="C318" s="201"/>
      <c r="D318" s="201"/>
      <c r="E318" s="201"/>
      <c r="F318" s="333">
        <v>2</v>
      </c>
      <c r="G318" s="334" t="s">
        <v>1616</v>
      </c>
    </row>
    <row r="319" spans="2:7" x14ac:dyDescent="0.2">
      <c r="B319" s="331"/>
      <c r="C319" s="201"/>
      <c r="D319" s="201"/>
      <c r="E319" s="201"/>
      <c r="F319" s="333">
        <v>3</v>
      </c>
      <c r="G319" s="334" t="s">
        <v>1807</v>
      </c>
    </row>
    <row r="320" spans="2:7" x14ac:dyDescent="0.2">
      <c r="B320" s="326"/>
      <c r="C320" s="201"/>
      <c r="D320" s="201"/>
      <c r="E320" s="331" t="s">
        <v>1435</v>
      </c>
      <c r="F320" s="330" t="s">
        <v>80</v>
      </c>
      <c r="G320" s="201"/>
    </row>
    <row r="321" spans="2:7" x14ac:dyDescent="0.2">
      <c r="B321" s="331"/>
      <c r="C321" s="201"/>
      <c r="D321" s="201"/>
      <c r="E321" s="201"/>
      <c r="F321" s="333">
        <v>1</v>
      </c>
      <c r="G321" s="334" t="s">
        <v>0</v>
      </c>
    </row>
    <row r="322" spans="2:7" x14ac:dyDescent="0.2">
      <c r="B322" s="331"/>
      <c r="C322" s="201"/>
      <c r="D322" s="201"/>
      <c r="E322" s="201"/>
      <c r="F322" s="333">
        <v>2</v>
      </c>
      <c r="G322" s="334" t="s">
        <v>1586</v>
      </c>
    </row>
    <row r="323" spans="2:7" x14ac:dyDescent="0.2">
      <c r="B323" s="331"/>
      <c r="C323" s="201"/>
      <c r="D323" s="201"/>
      <c r="E323" s="201"/>
      <c r="F323" s="333">
        <v>3</v>
      </c>
      <c r="G323" s="334" t="s">
        <v>2003</v>
      </c>
    </row>
    <row r="324" spans="2:7" x14ac:dyDescent="0.2">
      <c r="B324" s="331"/>
      <c r="C324" s="201"/>
      <c r="D324" s="201"/>
      <c r="E324" s="201"/>
      <c r="F324" s="333">
        <v>4</v>
      </c>
      <c r="G324" s="334" t="s">
        <v>101</v>
      </c>
    </row>
    <row r="325" spans="2:7" x14ac:dyDescent="0.2">
      <c r="B325" s="331"/>
      <c r="C325" s="201"/>
      <c r="D325" s="201"/>
      <c r="E325" s="201"/>
      <c r="F325" s="333">
        <v>5</v>
      </c>
      <c r="G325" s="335" t="s">
        <v>1610</v>
      </c>
    </row>
    <row r="326" spans="2:7" x14ac:dyDescent="0.2">
      <c r="B326" s="331"/>
      <c r="C326" s="201"/>
      <c r="D326" s="201"/>
      <c r="E326" s="201"/>
      <c r="F326" s="333">
        <v>6</v>
      </c>
      <c r="G326" s="335" t="s">
        <v>4</v>
      </c>
    </row>
    <row r="327" spans="2:7" x14ac:dyDescent="0.2">
      <c r="B327" s="326"/>
      <c r="C327" s="201"/>
      <c r="D327" s="201"/>
      <c r="E327" s="331" t="s">
        <v>1436</v>
      </c>
      <c r="F327" s="330" t="s">
        <v>79</v>
      </c>
      <c r="G327" s="201"/>
    </row>
    <row r="328" spans="2:7" x14ac:dyDescent="0.2">
      <c r="B328" s="331"/>
      <c r="C328" s="201"/>
      <c r="D328" s="201"/>
      <c r="E328" s="201"/>
      <c r="F328" s="333">
        <v>1</v>
      </c>
      <c r="G328" s="334" t="s">
        <v>1703</v>
      </c>
    </row>
    <row r="329" spans="2:7" x14ac:dyDescent="0.2">
      <c r="B329" s="331"/>
      <c r="C329" s="201"/>
      <c r="D329" s="201"/>
      <c r="E329" s="201"/>
      <c r="F329" s="333">
        <v>2</v>
      </c>
      <c r="G329" s="334" t="s">
        <v>1355</v>
      </c>
    </row>
    <row r="330" spans="2:7" x14ac:dyDescent="0.2">
      <c r="B330" s="331"/>
      <c r="C330" s="201"/>
      <c r="D330" s="201"/>
      <c r="E330" s="201"/>
      <c r="F330" s="333">
        <v>3</v>
      </c>
      <c r="G330" s="334" t="s">
        <v>1649</v>
      </c>
    </row>
    <row r="331" spans="2:7" x14ac:dyDescent="0.2">
      <c r="B331" s="326"/>
      <c r="C331" s="201"/>
      <c r="D331" s="201"/>
      <c r="E331" s="331" t="s">
        <v>1437</v>
      </c>
      <c r="F331" s="330" t="s">
        <v>81</v>
      </c>
      <c r="G331" s="201"/>
    </row>
    <row r="332" spans="2:7" x14ac:dyDescent="0.2">
      <c r="B332" s="331"/>
      <c r="C332" s="201"/>
      <c r="D332" s="201"/>
      <c r="E332" s="201"/>
      <c r="F332" s="333">
        <v>1</v>
      </c>
      <c r="G332" s="334" t="s">
        <v>18</v>
      </c>
    </row>
    <row r="333" spans="2:7" x14ac:dyDescent="0.2">
      <c r="B333" s="331"/>
      <c r="C333" s="326">
        <v>7</v>
      </c>
      <c r="D333" s="330" t="s">
        <v>90</v>
      </c>
      <c r="E333" s="201"/>
      <c r="F333" s="201"/>
      <c r="G333" s="201"/>
    </row>
    <row r="334" spans="2:7" x14ac:dyDescent="0.2">
      <c r="B334" s="331"/>
      <c r="C334" s="326"/>
      <c r="D334" s="326" t="s">
        <v>1433</v>
      </c>
      <c r="E334" s="351" t="s">
        <v>1440</v>
      </c>
      <c r="F334" s="338"/>
      <c r="G334" s="347"/>
    </row>
    <row r="335" spans="2:7" x14ac:dyDescent="0.2">
      <c r="B335" s="331"/>
      <c r="C335" s="326"/>
      <c r="D335" s="326" t="s">
        <v>10</v>
      </c>
      <c r="E335" s="351" t="s">
        <v>1441</v>
      </c>
      <c r="F335" s="338"/>
      <c r="G335" s="347"/>
    </row>
    <row r="336" spans="2:7" x14ac:dyDescent="0.2">
      <c r="B336" s="326"/>
      <c r="C336" s="201"/>
      <c r="D336" s="331" t="s">
        <v>1442</v>
      </c>
      <c r="E336" s="327" t="s">
        <v>65</v>
      </c>
      <c r="F336" s="338"/>
      <c r="G336" s="347"/>
    </row>
    <row r="337" spans="2:7" x14ac:dyDescent="0.2">
      <c r="B337" s="326"/>
      <c r="C337" s="201"/>
      <c r="D337" s="201"/>
      <c r="E337" s="331" t="s">
        <v>1434</v>
      </c>
      <c r="F337" s="330" t="s">
        <v>66</v>
      </c>
      <c r="G337" s="201"/>
    </row>
    <row r="338" spans="2:7" x14ac:dyDescent="0.2">
      <c r="B338" s="331"/>
      <c r="C338" s="201"/>
      <c r="D338" s="201"/>
      <c r="E338" s="201"/>
      <c r="F338" s="333">
        <v>1</v>
      </c>
      <c r="G338" s="334" t="s">
        <v>0</v>
      </c>
    </row>
    <row r="339" spans="2:7" x14ac:dyDescent="0.2">
      <c r="B339" s="331"/>
      <c r="C339" s="201"/>
      <c r="D339" s="201"/>
      <c r="E339" s="201"/>
      <c r="F339" s="333">
        <v>2</v>
      </c>
      <c r="G339" s="334" t="s">
        <v>1586</v>
      </c>
    </row>
    <row r="340" spans="2:7" x14ac:dyDescent="0.2">
      <c r="B340" s="331"/>
      <c r="C340" s="201"/>
      <c r="D340" s="201"/>
      <c r="E340" s="201"/>
      <c r="F340" s="333">
        <v>3</v>
      </c>
      <c r="G340" s="335" t="s">
        <v>2003</v>
      </c>
    </row>
    <row r="341" spans="2:7" x14ac:dyDescent="0.2">
      <c r="B341" s="331"/>
      <c r="C341" s="201"/>
      <c r="D341" s="201"/>
      <c r="E341" s="201"/>
      <c r="F341" s="333">
        <v>4</v>
      </c>
      <c r="G341" s="335" t="s">
        <v>1610</v>
      </c>
    </row>
    <row r="342" spans="2:7" x14ac:dyDescent="0.2">
      <c r="B342" s="331"/>
      <c r="C342" s="201"/>
      <c r="D342" s="201"/>
      <c r="E342" s="201"/>
      <c r="F342" s="333">
        <v>5</v>
      </c>
      <c r="G342" s="335" t="s">
        <v>1585</v>
      </c>
    </row>
    <row r="343" spans="2:7" x14ac:dyDescent="0.2">
      <c r="B343" s="331"/>
      <c r="C343" s="201"/>
      <c r="D343" s="201"/>
      <c r="E343" s="201"/>
      <c r="F343" s="333">
        <v>6</v>
      </c>
      <c r="G343" s="335" t="s">
        <v>1616</v>
      </c>
    </row>
    <row r="344" spans="2:7" x14ac:dyDescent="0.2">
      <c r="B344" s="331"/>
      <c r="C344" s="201"/>
      <c r="D344" s="201"/>
      <c r="E344" s="201"/>
      <c r="F344" s="333">
        <v>7</v>
      </c>
      <c r="G344" s="335" t="s">
        <v>4</v>
      </c>
    </row>
    <row r="345" spans="2:7" x14ac:dyDescent="0.2">
      <c r="B345" s="331"/>
      <c r="C345" s="201"/>
      <c r="D345" s="201"/>
      <c r="E345" s="201"/>
      <c r="F345" s="333">
        <v>8</v>
      </c>
      <c r="G345" s="335" t="s">
        <v>1807</v>
      </c>
    </row>
    <row r="346" spans="2:7" x14ac:dyDescent="0.2">
      <c r="B346" s="326"/>
      <c r="C346" s="201"/>
      <c r="D346" s="201"/>
      <c r="E346" s="331" t="s">
        <v>1435</v>
      </c>
      <c r="F346" s="330" t="s">
        <v>857</v>
      </c>
      <c r="G346" s="201"/>
    </row>
    <row r="347" spans="2:7" x14ac:dyDescent="0.2">
      <c r="B347" s="331"/>
      <c r="C347" s="201"/>
      <c r="D347" s="201"/>
      <c r="E347" s="201"/>
      <c r="F347" s="333">
        <v>1</v>
      </c>
      <c r="G347" s="334" t="s">
        <v>1703</v>
      </c>
    </row>
    <row r="348" spans="2:7" x14ac:dyDescent="0.2">
      <c r="B348" s="331"/>
      <c r="C348" s="201"/>
      <c r="D348" s="201"/>
      <c r="E348" s="201"/>
      <c r="F348" s="333">
        <v>2</v>
      </c>
      <c r="G348" s="334" t="s">
        <v>1355</v>
      </c>
    </row>
    <row r="349" spans="2:7" x14ac:dyDescent="0.2">
      <c r="B349" s="331"/>
      <c r="C349" s="201"/>
      <c r="D349" s="201"/>
      <c r="E349" s="201"/>
      <c r="F349" s="333">
        <v>3</v>
      </c>
      <c r="G349" s="334" t="s">
        <v>1649</v>
      </c>
    </row>
    <row r="350" spans="2:7" x14ac:dyDescent="0.2">
      <c r="B350" s="331"/>
      <c r="C350" s="201"/>
      <c r="D350" s="201"/>
      <c r="E350" s="201"/>
      <c r="F350" s="333">
        <v>4</v>
      </c>
      <c r="G350" s="335" t="s">
        <v>18</v>
      </c>
    </row>
    <row r="351" spans="2:7" x14ac:dyDescent="0.2">
      <c r="B351" s="331"/>
      <c r="C351" s="326">
        <v>8</v>
      </c>
      <c r="D351" s="330" t="s">
        <v>89</v>
      </c>
      <c r="E351" s="201"/>
      <c r="F351" s="201"/>
      <c r="G351" s="201"/>
    </row>
    <row r="352" spans="2:7" x14ac:dyDescent="0.2">
      <c r="B352" s="331"/>
      <c r="C352" s="326"/>
      <c r="D352" s="326" t="s">
        <v>1433</v>
      </c>
      <c r="E352" s="351" t="s">
        <v>75</v>
      </c>
      <c r="F352" s="338"/>
      <c r="G352" s="347"/>
    </row>
    <row r="353" spans="2:7" x14ac:dyDescent="0.2">
      <c r="B353" s="331"/>
      <c r="C353" s="326"/>
      <c r="D353" s="326" t="s">
        <v>10</v>
      </c>
      <c r="E353" s="351" t="s">
        <v>1444</v>
      </c>
      <c r="F353" s="338"/>
      <c r="G353" s="347"/>
    </row>
    <row r="354" spans="2:7" x14ac:dyDescent="0.2">
      <c r="B354" s="326"/>
      <c r="C354" s="201"/>
      <c r="D354" s="201"/>
      <c r="E354" s="331" t="s">
        <v>1434</v>
      </c>
      <c r="F354" s="330" t="s">
        <v>78</v>
      </c>
      <c r="G354" s="201"/>
    </row>
    <row r="355" spans="2:7" x14ac:dyDescent="0.2">
      <c r="B355" s="331"/>
      <c r="C355" s="201"/>
      <c r="D355" s="201"/>
      <c r="E355" s="201"/>
      <c r="F355" s="333">
        <v>1</v>
      </c>
      <c r="G355" s="334" t="s">
        <v>1355</v>
      </c>
    </row>
    <row r="356" spans="2:7" x14ac:dyDescent="0.2">
      <c r="B356" s="331"/>
      <c r="C356" s="201"/>
      <c r="D356" s="201"/>
      <c r="E356" s="201"/>
      <c r="F356" s="333">
        <v>2</v>
      </c>
      <c r="G356" s="334" t="s">
        <v>1649</v>
      </c>
    </row>
    <row r="357" spans="2:7" x14ac:dyDescent="0.2">
      <c r="B357" s="331"/>
      <c r="C357" s="201"/>
      <c r="D357" s="201"/>
      <c r="E357" s="201"/>
      <c r="F357" s="333">
        <v>3</v>
      </c>
      <c r="G357" s="334" t="s">
        <v>0</v>
      </c>
    </row>
    <row r="358" spans="2:7" x14ac:dyDescent="0.2">
      <c r="B358" s="331"/>
      <c r="C358" s="201"/>
      <c r="D358" s="201"/>
      <c r="E358" s="201"/>
      <c r="F358" s="333">
        <v>4</v>
      </c>
      <c r="G358" s="335" t="s">
        <v>1586</v>
      </c>
    </row>
    <row r="359" spans="2:7" x14ac:dyDescent="0.2">
      <c r="B359" s="331"/>
      <c r="C359" s="201"/>
      <c r="D359" s="201"/>
      <c r="E359" s="201"/>
      <c r="F359" s="333">
        <v>5</v>
      </c>
      <c r="G359" s="335" t="s">
        <v>2003</v>
      </c>
    </row>
    <row r="360" spans="2:7" x14ac:dyDescent="0.2">
      <c r="B360" s="331"/>
      <c r="C360" s="201"/>
      <c r="D360" s="201"/>
      <c r="E360" s="201"/>
      <c r="F360" s="333">
        <v>6</v>
      </c>
      <c r="G360" s="335" t="s">
        <v>1610</v>
      </c>
    </row>
    <row r="361" spans="2:7" x14ac:dyDescent="0.2">
      <c r="B361" s="331"/>
      <c r="C361" s="201"/>
      <c r="D361" s="201"/>
      <c r="E361" s="201"/>
      <c r="F361" s="333">
        <v>7</v>
      </c>
      <c r="G361" s="335" t="s">
        <v>1585</v>
      </c>
    </row>
    <row r="362" spans="2:7" x14ac:dyDescent="0.2">
      <c r="B362" s="331"/>
      <c r="C362" s="201"/>
      <c r="D362" s="201"/>
      <c r="E362" s="201"/>
      <c r="F362" s="333">
        <v>8</v>
      </c>
      <c r="G362" s="335" t="s">
        <v>1616</v>
      </c>
    </row>
    <row r="363" spans="2:7" x14ac:dyDescent="0.2">
      <c r="B363" s="331"/>
      <c r="C363" s="201"/>
      <c r="D363" s="201"/>
      <c r="E363" s="201"/>
      <c r="F363" s="333">
        <v>9</v>
      </c>
      <c r="G363" s="335" t="s">
        <v>4</v>
      </c>
    </row>
    <row r="364" spans="2:7" x14ac:dyDescent="0.2">
      <c r="B364" s="331"/>
      <c r="C364" s="201"/>
      <c r="D364" s="201"/>
      <c r="E364" s="201"/>
      <c r="F364" s="333">
        <v>10</v>
      </c>
      <c r="G364" s="335" t="s">
        <v>101</v>
      </c>
    </row>
    <row r="365" spans="2:7" x14ac:dyDescent="0.2">
      <c r="B365" s="331"/>
      <c r="C365" s="201"/>
      <c r="D365" s="201"/>
      <c r="E365" s="201"/>
      <c r="F365" s="333">
        <v>11</v>
      </c>
      <c r="G365" s="335" t="s">
        <v>1807</v>
      </c>
    </row>
  </sheetData>
  <mergeCells count="3">
    <mergeCell ref="B2:B3"/>
    <mergeCell ref="C2:G3"/>
    <mergeCell ref="C4:G4"/>
  </mergeCells>
  <phoneticPr fontId="33" type="noConversion"/>
  <printOptions horizontalCentered="1"/>
  <pageMargins left="0.39370078740157483" right="0.2" top="0.39000000000000007" bottom="0.39000000000000007" header="0.30000000000000004" footer="0.30000000000000004"/>
  <pageSetup paperSize="9" scale="9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DC75"/>
  <sheetViews>
    <sheetView view="pageBreakPreview" topLeftCell="D18" zoomScale="130" zoomScaleNormal="130" zoomScaleSheetLayoutView="100" zoomScalePageLayoutView="130" workbookViewId="0">
      <selection activeCell="BM28" sqref="BM27:BM28"/>
    </sheetView>
  </sheetViews>
  <sheetFormatPr baseColWidth="10" defaultColWidth="2.6640625" defaultRowHeight="11" customHeight="1" x14ac:dyDescent="0.2"/>
  <cols>
    <col min="1" max="4" width="2.6640625" style="57"/>
    <col min="5" max="12" width="5.83203125" style="57" customWidth="1"/>
    <col min="13" max="21" width="2.6640625" style="57"/>
    <col min="22" max="29" width="3" style="57" customWidth="1"/>
    <col min="30" max="38" width="2.6640625" style="57"/>
    <col min="39" max="46" width="3.1640625" style="57" customWidth="1"/>
    <col min="47" max="55" width="2.6640625" style="57"/>
    <col min="56" max="62" width="3.5" style="57" customWidth="1"/>
    <col min="63" max="63" width="3.6640625" style="57" customWidth="1"/>
    <col min="64" max="68" width="2.6640625" style="57"/>
    <col min="69" max="69" width="4" style="57" bestFit="1" customWidth="1"/>
    <col min="70" max="76" width="2.6640625" style="57"/>
    <col min="77" max="77" width="4" style="57" bestFit="1" customWidth="1"/>
    <col min="78" max="78" width="2.6640625" style="57"/>
    <col min="79" max="79" width="4" style="57" bestFit="1" customWidth="1"/>
    <col min="80" max="86" width="2.6640625" style="57"/>
    <col min="87" max="87" width="4" style="57" bestFit="1" customWidth="1"/>
    <col min="88" max="88" width="2.6640625" style="57"/>
    <col min="89" max="89" width="4" style="57" customWidth="1"/>
    <col min="90" max="96" width="2.6640625" style="57"/>
    <col min="97" max="97" width="4" style="57" customWidth="1"/>
    <col min="98" max="98" width="2.6640625" style="57"/>
    <col min="99" max="99" width="4" style="57" customWidth="1"/>
    <col min="100" max="106" width="2.6640625" style="57"/>
    <col min="107" max="107" width="4" style="57" customWidth="1"/>
    <col min="108" max="16384" width="2.6640625" style="57"/>
  </cols>
  <sheetData>
    <row r="2" spans="1:68" ht="11" customHeight="1" x14ac:dyDescent="0.2">
      <c r="A2" s="11"/>
      <c r="C2" s="470" t="s">
        <v>45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12"/>
    </row>
    <row r="3" spans="1:68" ht="11" customHeight="1" x14ac:dyDescent="0.2">
      <c r="A3" s="11"/>
      <c r="C3" s="470" t="s">
        <v>86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</row>
    <row r="4" spans="1:68" ht="11" customHeight="1" x14ac:dyDescent="0.2">
      <c r="A4" s="2"/>
      <c r="C4" s="470" t="s">
        <v>84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</row>
    <row r="5" spans="1:68" ht="11" customHeight="1" thickBot="1" x14ac:dyDescent="0.25">
      <c r="A5" s="2"/>
      <c r="C5" s="165"/>
      <c r="D5" s="165"/>
    </row>
    <row r="6" spans="1:68" ht="11" customHeight="1" x14ac:dyDescent="0.2">
      <c r="A6" s="2"/>
      <c r="AE6" s="477" t="s">
        <v>7</v>
      </c>
      <c r="AF6" s="478"/>
      <c r="AG6" s="478"/>
      <c r="AH6" s="478"/>
      <c r="AI6" s="478"/>
      <c r="AJ6" s="478"/>
      <c r="AK6" s="478"/>
      <c r="AL6" s="478"/>
      <c r="AM6" s="478"/>
      <c r="AN6" s="479"/>
    </row>
    <row r="7" spans="1:68" ht="11" customHeight="1" thickBot="1" x14ac:dyDescent="0.25">
      <c r="AE7" s="480"/>
      <c r="AF7" s="481"/>
      <c r="AG7" s="481"/>
      <c r="AH7" s="481"/>
      <c r="AI7" s="481"/>
      <c r="AJ7" s="481"/>
      <c r="AK7" s="481"/>
      <c r="AL7" s="481"/>
      <c r="AM7" s="481"/>
      <c r="AN7" s="482"/>
    </row>
    <row r="8" spans="1:68" ht="11" customHeight="1" x14ac:dyDescent="0.2">
      <c r="AI8" s="46"/>
      <c r="AJ8" s="2"/>
    </row>
    <row r="9" spans="1:68" ht="11" customHeight="1" thickBot="1" x14ac:dyDescent="0.25">
      <c r="AI9" s="53"/>
    </row>
    <row r="10" spans="1:68" ht="11" customHeight="1" x14ac:dyDescent="0.2">
      <c r="S10" s="1"/>
      <c r="T10" s="1"/>
      <c r="AD10" s="1"/>
      <c r="AE10" s="1"/>
      <c r="AF10" s="471" t="s">
        <v>83</v>
      </c>
      <c r="AG10" s="472"/>
      <c r="AH10" s="472"/>
      <c r="AI10" s="472"/>
      <c r="AJ10" s="472"/>
      <c r="AK10" s="472"/>
      <c r="AL10" s="472"/>
      <c r="AM10" s="473"/>
      <c r="AN10" s="30"/>
      <c r="AO10" s="1"/>
    </row>
    <row r="11" spans="1:68" ht="11" customHeight="1" thickBot="1" x14ac:dyDescent="0.25">
      <c r="E11" s="57" t="s">
        <v>2243</v>
      </c>
      <c r="S11" s="1"/>
      <c r="T11" s="1"/>
      <c r="AD11" s="1"/>
      <c r="AE11" s="1"/>
      <c r="AF11" s="474"/>
      <c r="AG11" s="475"/>
      <c r="AH11" s="475"/>
      <c r="AI11" s="475"/>
      <c r="AJ11" s="475"/>
      <c r="AK11" s="475"/>
      <c r="AL11" s="475"/>
      <c r="AM11" s="476"/>
      <c r="AN11" s="30"/>
      <c r="AO11" s="1"/>
    </row>
    <row r="12" spans="1:68" ht="11" customHeight="1" x14ac:dyDescent="0.2">
      <c r="AI12" s="284"/>
      <c r="AJ12" s="6"/>
    </row>
    <row r="13" spans="1:68" ht="11" customHeight="1" thickBot="1" x14ac:dyDescent="0.25">
      <c r="Z13" s="58"/>
      <c r="AA13" s="5"/>
      <c r="AG13" s="5"/>
      <c r="AH13" s="5"/>
      <c r="AI13" s="41"/>
      <c r="AJ13" s="4"/>
      <c r="AR13" s="5"/>
      <c r="AS13" s="5"/>
      <c r="AT13" s="5"/>
      <c r="AU13" s="5"/>
      <c r="AV13" s="5"/>
      <c r="AW13" s="5"/>
      <c r="AX13" s="5"/>
      <c r="AY13" s="5"/>
      <c r="AZ13" s="5"/>
      <c r="BA13" s="58"/>
      <c r="BB13" s="58"/>
      <c r="BC13" s="58"/>
      <c r="BD13" s="58"/>
    </row>
    <row r="14" spans="1:68" ht="11" customHeight="1" x14ac:dyDescent="0.2"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6"/>
      <c r="AB14" s="7"/>
      <c r="AC14" s="7"/>
      <c r="AD14" s="7"/>
      <c r="AE14" s="7"/>
      <c r="AF14" s="7"/>
      <c r="AG14" s="2"/>
      <c r="AH14" s="2"/>
      <c r="AI14" s="2"/>
      <c r="AJ14" s="2"/>
      <c r="AK14" s="7"/>
      <c r="AL14" s="7"/>
      <c r="AM14" s="7"/>
      <c r="AN14" s="7"/>
      <c r="AO14" s="7"/>
      <c r="AP14" s="7"/>
      <c r="AQ14" s="7"/>
      <c r="AR14" s="3"/>
      <c r="AS14" s="2"/>
      <c r="AT14" s="2"/>
      <c r="AU14" s="2"/>
      <c r="AV14" s="2"/>
      <c r="AW14" s="2"/>
      <c r="AX14" s="2"/>
      <c r="AY14" s="2"/>
      <c r="AZ14" s="2"/>
      <c r="BB14" s="2"/>
      <c r="BC14" s="2"/>
      <c r="BD14" s="2"/>
      <c r="BE14" s="7"/>
      <c r="BF14" s="7"/>
      <c r="BG14" s="7"/>
      <c r="BH14" s="7"/>
      <c r="BI14" s="3"/>
      <c r="BJ14" s="2"/>
      <c r="BK14" s="2"/>
      <c r="BL14" s="2"/>
      <c r="BM14" s="2"/>
      <c r="BN14" s="2"/>
      <c r="BO14" s="2"/>
    </row>
    <row r="15" spans="1:68" ht="11" customHeight="1" thickBot="1" x14ac:dyDescent="0.25">
      <c r="J15" s="4"/>
      <c r="AA15" s="4"/>
      <c r="AB15" s="5"/>
      <c r="AH15" s="2"/>
      <c r="AI15" s="2"/>
      <c r="AJ15" s="2"/>
      <c r="AR15" s="4"/>
      <c r="BI15" s="4"/>
    </row>
    <row r="16" spans="1:68" ht="11" customHeight="1" x14ac:dyDescent="0.2">
      <c r="C16" s="471" t="s">
        <v>50</v>
      </c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3"/>
      <c r="Q16" s="3"/>
      <c r="R16" s="1"/>
      <c r="S16" s="31"/>
      <c r="T16" s="471" t="s">
        <v>51</v>
      </c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3"/>
      <c r="AH16" s="3"/>
      <c r="AI16" s="1"/>
      <c r="AJ16" s="31"/>
      <c r="AK16" s="471" t="s">
        <v>52</v>
      </c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3"/>
      <c r="AY16" s="3"/>
      <c r="AZ16" s="1"/>
      <c r="BA16" s="31"/>
      <c r="BB16" s="471" t="s">
        <v>53</v>
      </c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3"/>
    </row>
    <row r="17" spans="3:107" ht="11" customHeight="1" thickBot="1" x14ac:dyDescent="0.25"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6"/>
      <c r="Q17" s="30"/>
      <c r="R17" s="1"/>
      <c r="S17" s="31"/>
      <c r="T17" s="474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6"/>
      <c r="AH17" s="30"/>
      <c r="AI17" s="1"/>
      <c r="AJ17" s="31"/>
      <c r="AK17" s="474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6"/>
      <c r="AY17" s="30"/>
      <c r="AZ17" s="1"/>
      <c r="BA17" s="31"/>
      <c r="BB17" s="474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6"/>
      <c r="BP17" s="12"/>
    </row>
    <row r="18" spans="3:107" ht="11" customHeight="1" thickBot="1" x14ac:dyDescent="0.25">
      <c r="C18" s="467" t="s">
        <v>1385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9"/>
      <c r="Q18" s="1"/>
      <c r="R18" s="1"/>
      <c r="S18" s="1"/>
      <c r="T18" s="467" t="s">
        <v>1385</v>
      </c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9"/>
      <c r="AH18" s="1"/>
      <c r="AI18" s="1"/>
      <c r="AJ18" s="1"/>
      <c r="AK18" s="467" t="s">
        <v>1385</v>
      </c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9"/>
      <c r="AY18" s="1"/>
      <c r="AZ18" s="1"/>
      <c r="BA18" s="1"/>
      <c r="BB18" s="467" t="s">
        <v>1385</v>
      </c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9"/>
      <c r="BP18" s="12"/>
    </row>
    <row r="19" spans="3:107" ht="11" customHeight="1" x14ac:dyDescent="0.2">
      <c r="J19" s="3"/>
      <c r="AA19" s="3"/>
      <c r="AB19" s="2"/>
      <c r="AH19" s="2"/>
      <c r="AI19" s="2"/>
      <c r="AJ19" s="2"/>
      <c r="AR19" s="3"/>
      <c r="BI19" s="3"/>
    </row>
    <row r="20" spans="3:107" ht="11" customHeight="1" thickBot="1" x14ac:dyDescent="0.25">
      <c r="J20" s="3"/>
      <c r="AA20" s="3"/>
      <c r="AB20" s="2"/>
      <c r="AH20" s="2"/>
      <c r="AI20" s="2"/>
      <c r="AJ20" s="2"/>
      <c r="AR20" s="3"/>
      <c r="BI20" s="3"/>
    </row>
    <row r="21" spans="3:107" ht="11" customHeight="1" thickBot="1" x14ac:dyDescent="0.25">
      <c r="C21" s="6"/>
      <c r="D21" s="7"/>
      <c r="E21" s="7"/>
      <c r="F21" s="7"/>
      <c r="G21" s="7"/>
      <c r="H21" s="7"/>
      <c r="I21" s="7"/>
      <c r="T21" s="6"/>
      <c r="U21" s="7"/>
      <c r="V21" s="7"/>
      <c r="W21" s="7"/>
      <c r="X21" s="7"/>
      <c r="Y21" s="7"/>
      <c r="Z21" s="7"/>
      <c r="AA21" s="2"/>
      <c r="AH21" s="2"/>
      <c r="AI21" s="2"/>
      <c r="AJ21" s="2"/>
      <c r="AK21" s="6"/>
      <c r="AL21" s="7"/>
      <c r="AM21" s="7"/>
      <c r="AN21" s="7"/>
      <c r="AO21" s="7"/>
      <c r="AP21" s="7"/>
      <c r="AQ21" s="7"/>
      <c r="BB21" s="6"/>
      <c r="BC21" s="7"/>
      <c r="BD21" s="7"/>
      <c r="BE21" s="7"/>
      <c r="BF21" s="7"/>
      <c r="BG21" s="7"/>
      <c r="BH21" s="7"/>
    </row>
    <row r="22" spans="3:107" ht="11" customHeight="1" thickBot="1" x14ac:dyDescent="0.25">
      <c r="C22" s="3"/>
      <c r="D22" s="471" t="s">
        <v>54</v>
      </c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3"/>
      <c r="Q22" s="3"/>
      <c r="R22" s="1"/>
      <c r="S22" s="2"/>
      <c r="T22" s="3"/>
      <c r="U22" s="471" t="s">
        <v>55</v>
      </c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3"/>
      <c r="AH22" s="3"/>
      <c r="AI22" s="1"/>
      <c r="AJ22" s="2"/>
      <c r="AK22" s="3"/>
      <c r="AL22" s="471" t="s">
        <v>56</v>
      </c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3"/>
      <c r="AY22" s="3"/>
      <c r="AZ22" s="1"/>
      <c r="BB22" s="3"/>
      <c r="BC22" s="471" t="s">
        <v>57</v>
      </c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3"/>
    </row>
    <row r="23" spans="3:107" ht="11" customHeight="1" thickBot="1" x14ac:dyDescent="0.25">
      <c r="C23" s="8"/>
      <c r="D23" s="474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6"/>
      <c r="Q23" s="30"/>
      <c r="R23" s="1"/>
      <c r="S23" s="2"/>
      <c r="T23" s="8"/>
      <c r="U23" s="474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6"/>
      <c r="AH23" s="30"/>
      <c r="AI23" s="1"/>
      <c r="AJ23" s="2"/>
      <c r="AK23" s="8"/>
      <c r="AL23" s="474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6"/>
      <c r="AY23" s="30"/>
      <c r="AZ23" s="1"/>
      <c r="BB23" s="8"/>
      <c r="BC23" s="474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6"/>
    </row>
    <row r="24" spans="3:107" ht="11" customHeight="1" thickBot="1" x14ac:dyDescent="0.25">
      <c r="C24" s="3"/>
      <c r="D24" s="467" t="s">
        <v>1387</v>
      </c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9"/>
      <c r="Q24" s="1"/>
      <c r="R24" s="1"/>
      <c r="S24" s="2"/>
      <c r="T24" s="3"/>
      <c r="U24" s="467" t="s">
        <v>1386</v>
      </c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9"/>
      <c r="AH24" s="1"/>
      <c r="AI24" s="1"/>
      <c r="AJ24" s="2"/>
      <c r="AK24" s="3"/>
      <c r="AL24" s="467" t="s">
        <v>1386</v>
      </c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9"/>
      <c r="AY24" s="1"/>
      <c r="AZ24" s="1"/>
      <c r="BB24" s="3"/>
      <c r="BC24" s="467" t="s">
        <v>1386</v>
      </c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9"/>
    </row>
    <row r="25" spans="3:107" ht="11" customHeight="1" x14ac:dyDescent="0.2">
      <c r="C25" s="3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S25" s="2"/>
      <c r="T25" s="3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2"/>
      <c r="AI25" s="2"/>
      <c r="AJ25" s="2"/>
      <c r="AK25" s="3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BB25" s="3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Q25" s="57" t="str">
        <f>E27</f>
        <v>Pengelola Wisma</v>
      </c>
      <c r="BR25" s="57">
        <f t="shared" ref="BR25:BY25" si="0">F27</f>
        <v>0</v>
      </c>
      <c r="BS25" s="57">
        <f t="shared" si="0"/>
        <v>0</v>
      </c>
      <c r="BT25" s="57">
        <f t="shared" si="0"/>
        <v>0</v>
      </c>
      <c r="BU25" s="57">
        <f t="shared" si="0"/>
        <v>0</v>
      </c>
      <c r="BV25" s="57">
        <f t="shared" si="0"/>
        <v>0</v>
      </c>
      <c r="BW25" s="57">
        <f t="shared" si="0"/>
        <v>0</v>
      </c>
      <c r="BX25" s="57">
        <f t="shared" si="0"/>
        <v>0</v>
      </c>
      <c r="BY25" s="57">
        <f t="shared" si="0"/>
        <v>6</v>
      </c>
      <c r="CA25" s="57" t="e">
        <f>#REF!</f>
        <v>#REF!</v>
      </c>
      <c r="CB25" s="57" t="e">
        <f>#REF!</f>
        <v>#REF!</v>
      </c>
      <c r="CC25" s="57" t="e">
        <f>#REF!</f>
        <v>#REF!</v>
      </c>
      <c r="CD25" s="57" t="e">
        <f>#REF!</f>
        <v>#REF!</v>
      </c>
      <c r="CE25" s="57" t="e">
        <f>#REF!</f>
        <v>#REF!</v>
      </c>
      <c r="CF25" s="57" t="e">
        <f>#REF!</f>
        <v>#REF!</v>
      </c>
      <c r="CG25" s="57" t="e">
        <f>#REF!</f>
        <v>#REF!</v>
      </c>
      <c r="CH25" s="57" t="e">
        <f>#REF!</f>
        <v>#REF!</v>
      </c>
      <c r="CI25" s="57" t="e">
        <f>#REF!</f>
        <v>#REF!</v>
      </c>
      <c r="CK25" s="57" t="str">
        <f>AM27</f>
        <v>Bendahara</v>
      </c>
      <c r="CL25" s="57">
        <f t="shared" ref="CL25:CS25" si="1">AN27</f>
        <v>0</v>
      </c>
      <c r="CM25" s="57">
        <f t="shared" si="1"/>
        <v>0</v>
      </c>
      <c r="CN25" s="57">
        <f t="shared" si="1"/>
        <v>0</v>
      </c>
      <c r="CO25" s="57">
        <f t="shared" si="1"/>
        <v>0</v>
      </c>
      <c r="CP25" s="57">
        <f t="shared" si="1"/>
        <v>0</v>
      </c>
      <c r="CQ25" s="57">
        <f t="shared" si="1"/>
        <v>0</v>
      </c>
      <c r="CR25" s="57">
        <f t="shared" si="1"/>
        <v>0</v>
      </c>
      <c r="CS25" s="57">
        <f t="shared" si="1"/>
        <v>7</v>
      </c>
      <c r="CU25" s="57" t="str">
        <f>BD27</f>
        <v>Penyusun Program Anggaran dan Pelaporan</v>
      </c>
      <c r="CV25" s="57">
        <f t="shared" ref="CV25:DC25" si="2">BE27</f>
        <v>0</v>
      </c>
      <c r="CW25" s="57">
        <f t="shared" si="2"/>
        <v>0</v>
      </c>
      <c r="CX25" s="57">
        <f t="shared" si="2"/>
        <v>0</v>
      </c>
      <c r="CY25" s="57">
        <f t="shared" si="2"/>
        <v>0</v>
      </c>
      <c r="CZ25" s="57">
        <f t="shared" si="2"/>
        <v>0</v>
      </c>
      <c r="DA25" s="57">
        <f t="shared" si="2"/>
        <v>0</v>
      </c>
      <c r="DB25" s="57">
        <f t="shared" si="2"/>
        <v>0</v>
      </c>
      <c r="DC25" s="57">
        <f t="shared" si="2"/>
        <v>7</v>
      </c>
    </row>
    <row r="26" spans="3:107" x14ac:dyDescent="0.2">
      <c r="C26" s="9"/>
      <c r="D26" s="98" t="s">
        <v>95</v>
      </c>
      <c r="E26" s="101" t="s">
        <v>94</v>
      </c>
      <c r="F26" s="112"/>
      <c r="G26" s="119"/>
      <c r="H26" s="108"/>
      <c r="I26" s="108"/>
      <c r="J26" s="108"/>
      <c r="K26" s="108"/>
      <c r="L26" s="109"/>
      <c r="M26" s="99" t="s">
        <v>125</v>
      </c>
      <c r="N26" s="99" t="s">
        <v>10</v>
      </c>
      <c r="O26" s="99" t="s">
        <v>126</v>
      </c>
      <c r="P26" s="106" t="s">
        <v>127</v>
      </c>
      <c r="Q26" s="12"/>
      <c r="R26" s="12"/>
      <c r="S26" s="12"/>
      <c r="T26" s="9"/>
      <c r="U26" s="98" t="s">
        <v>95</v>
      </c>
      <c r="V26" s="101" t="s">
        <v>94</v>
      </c>
      <c r="W26" s="112"/>
      <c r="X26" s="108"/>
      <c r="Y26" s="108"/>
      <c r="Z26" s="108"/>
      <c r="AA26" s="108"/>
      <c r="AB26" s="108"/>
      <c r="AC26" s="109"/>
      <c r="AD26" s="99" t="s">
        <v>125</v>
      </c>
      <c r="AE26" s="99" t="s">
        <v>10</v>
      </c>
      <c r="AF26" s="99" t="s">
        <v>126</v>
      </c>
      <c r="AG26" s="106" t="s">
        <v>127</v>
      </c>
      <c r="AH26" s="11"/>
      <c r="AI26" s="11"/>
      <c r="AJ26" s="11"/>
      <c r="AK26" s="9"/>
      <c r="AL26" s="98" t="s">
        <v>95</v>
      </c>
      <c r="AM26" s="101" t="s">
        <v>94</v>
      </c>
      <c r="AN26" s="112"/>
      <c r="AO26" s="108"/>
      <c r="AP26" s="108"/>
      <c r="AQ26" s="108"/>
      <c r="AR26" s="108"/>
      <c r="AS26" s="108"/>
      <c r="AT26" s="109"/>
      <c r="AU26" s="99" t="s">
        <v>125</v>
      </c>
      <c r="AV26" s="99" t="s">
        <v>10</v>
      </c>
      <c r="AW26" s="99" t="s">
        <v>126</v>
      </c>
      <c r="AX26" s="106" t="s">
        <v>127</v>
      </c>
      <c r="AY26" s="12"/>
      <c r="AZ26" s="12"/>
      <c r="BB26" s="9"/>
      <c r="BC26" s="98" t="s">
        <v>95</v>
      </c>
      <c r="BD26" s="101" t="s">
        <v>94</v>
      </c>
      <c r="BE26" s="112"/>
      <c r="BF26" s="108"/>
      <c r="BG26" s="108"/>
      <c r="BH26" s="108"/>
      <c r="BI26" s="108"/>
      <c r="BJ26" s="108"/>
      <c r="BK26" s="109"/>
      <c r="BL26" s="99" t="s">
        <v>125</v>
      </c>
      <c r="BM26" s="99" t="s">
        <v>10</v>
      </c>
      <c r="BN26" s="99" t="s">
        <v>126</v>
      </c>
      <c r="BO26" s="106" t="s">
        <v>127</v>
      </c>
      <c r="BQ26" s="398" t="e">
        <f>IF(E26="","",VLOOKUP(E26,'Konversi Jab'!$C$4:$G$512,2,FALSE))</f>
        <v>#N/A</v>
      </c>
      <c r="BR26" s="398"/>
      <c r="BS26" s="398"/>
      <c r="BT26" s="398"/>
      <c r="BU26" s="398"/>
      <c r="BV26" s="398"/>
      <c r="BW26" s="398"/>
      <c r="BX26" s="398"/>
      <c r="BY26" s="397" t="e">
        <f>IF(E26="","",VLOOKUP(E26,'Konversi Jab'!$C$4:$G$512,4,FALSE))</f>
        <v>#N/A</v>
      </c>
      <c r="BZ26" s="12"/>
      <c r="CA26" s="398" t="e">
        <f>IF(V26="","",VLOOKUP(V26,'Konversi Jab'!$C$4:$G$512,2,FALSE))</f>
        <v>#N/A</v>
      </c>
      <c r="CB26" s="398"/>
      <c r="CC26" s="398"/>
      <c r="CD26" s="398"/>
      <c r="CE26" s="398"/>
      <c r="CF26" s="398"/>
      <c r="CG26" s="398"/>
      <c r="CH26" s="398"/>
      <c r="CI26" s="397" t="e">
        <f>IF(V26="","",VLOOKUP(V26,'Konversi Jab'!$C$4:$G$512,4,FALSE))</f>
        <v>#N/A</v>
      </c>
      <c r="CK26" s="398" t="e">
        <f>IF(AM26="","",VLOOKUP(AM26,'Konversi Jab'!$C$4:$G$512,2,FALSE))</f>
        <v>#N/A</v>
      </c>
      <c r="CL26" s="398"/>
      <c r="CM26" s="398"/>
      <c r="CN26" s="398"/>
      <c r="CO26" s="398"/>
      <c r="CP26" s="398"/>
      <c r="CQ26" s="398"/>
      <c r="CR26" s="398"/>
      <c r="CS26" s="397" t="e">
        <f>IF(AM26="","",VLOOKUP(AM26,'Konversi Jab'!$C$4:$G$512,4,FALSE))</f>
        <v>#N/A</v>
      </c>
      <c r="CT26" s="12"/>
      <c r="CU26" s="398" t="e">
        <f>IF(BD26="","",VLOOKUP(BD26,'Konversi Jab'!$C$4:$G$512,2,FALSE))</f>
        <v>#N/A</v>
      </c>
      <c r="CV26" s="398"/>
      <c r="CW26" s="398"/>
      <c r="CX26" s="398"/>
      <c r="CY26" s="398"/>
      <c r="CZ26" s="398"/>
      <c r="DA26" s="398"/>
      <c r="DB26" s="398"/>
      <c r="DC26" s="397" t="e">
        <f>IF(BD26="","",VLOOKUP(BD26,'Konversi Jab'!$C$4:$G$512,4,FALSE))</f>
        <v>#N/A</v>
      </c>
    </row>
    <row r="27" spans="3:107" x14ac:dyDescent="0.2">
      <c r="C27" s="9"/>
      <c r="D27" s="98">
        <v>1</v>
      </c>
      <c r="E27" s="232" t="s">
        <v>97</v>
      </c>
      <c r="F27" s="112"/>
      <c r="G27" s="108"/>
      <c r="H27" s="108"/>
      <c r="I27" s="108"/>
      <c r="J27" s="108"/>
      <c r="K27" s="108"/>
      <c r="L27" s="109"/>
      <c r="M27" s="118">
        <v>6</v>
      </c>
      <c r="N27" s="189" t="e">
        <f>COUNTIFS(#REF!,E27,#REF!,$E$11)</f>
        <v>#REF!</v>
      </c>
      <c r="O27" s="118"/>
      <c r="P27" s="118" t="e">
        <f t="shared" ref="P27:P34" si="3">N27-O27</f>
        <v>#REF!</v>
      </c>
      <c r="Q27" s="12"/>
      <c r="R27" s="12"/>
      <c r="S27" s="12"/>
      <c r="T27" s="9"/>
      <c r="U27" s="118">
        <v>1</v>
      </c>
      <c r="V27" s="438" t="s">
        <v>2112</v>
      </c>
      <c r="W27" s="402"/>
      <c r="X27" s="402"/>
      <c r="Y27" s="402"/>
      <c r="Z27" s="402"/>
      <c r="AA27" s="402"/>
      <c r="AB27" s="402"/>
      <c r="AC27" s="439"/>
      <c r="AD27" s="401">
        <v>11</v>
      </c>
      <c r="AE27" s="401"/>
      <c r="AF27" s="401"/>
      <c r="AG27" s="401">
        <f t="shared" ref="AG27:AG30" si="4">AE27-AF27</f>
        <v>0</v>
      </c>
      <c r="AH27" s="11"/>
      <c r="AI27" s="11"/>
      <c r="AJ27" s="11"/>
      <c r="AK27" s="9"/>
      <c r="AL27" s="98">
        <v>1</v>
      </c>
      <c r="AM27" s="156" t="s">
        <v>1584</v>
      </c>
      <c r="AN27" s="112"/>
      <c r="AO27" s="108"/>
      <c r="AP27" s="108"/>
      <c r="AQ27" s="108"/>
      <c r="AR27" s="108"/>
      <c r="AS27" s="108"/>
      <c r="AT27" s="109"/>
      <c r="AU27" s="118">
        <v>7</v>
      </c>
      <c r="AV27" s="189" t="e">
        <f>COUNTIFS(#REF!,AM27,#REF!,$E$11)</f>
        <v>#REF!</v>
      </c>
      <c r="AW27" s="118"/>
      <c r="AX27" s="118" t="e">
        <f>AV27-AW27</f>
        <v>#REF!</v>
      </c>
      <c r="AY27" s="11"/>
      <c r="AZ27" s="11"/>
      <c r="BB27" s="9"/>
      <c r="BC27" s="98">
        <v>1</v>
      </c>
      <c r="BD27" s="156" t="s">
        <v>1517</v>
      </c>
      <c r="BE27" s="161"/>
      <c r="BF27" s="161"/>
      <c r="BG27" s="161"/>
      <c r="BH27" s="161"/>
      <c r="BI27" s="161"/>
      <c r="BJ27" s="161"/>
      <c r="BK27" s="162"/>
      <c r="BL27" s="118">
        <v>7</v>
      </c>
      <c r="BM27" s="189" t="e">
        <f>COUNTIFS(#REF!,BD27,#REF!,$E$11)</f>
        <v>#REF!</v>
      </c>
      <c r="BN27" s="118"/>
      <c r="BO27" s="118" t="e">
        <f t="shared" ref="BO27:BO28" si="5">BM27-BN27</f>
        <v>#REF!</v>
      </c>
      <c r="BQ27" s="398" t="str">
        <f>IF(E27="","",VLOOKUP(E27,'Konversi Jab'!$C$4:$G$512,2,FALSE))</f>
        <v>Pengelola Wisma</v>
      </c>
      <c r="BR27" s="398"/>
      <c r="BS27" s="398"/>
      <c r="BT27" s="398"/>
      <c r="BU27" s="398"/>
      <c r="BV27" s="398"/>
      <c r="BW27" s="398"/>
      <c r="BX27" s="398"/>
      <c r="BY27" s="397">
        <f>IF(E27="","",VLOOKUP(E27,'Konversi Jab'!$C$4:$G$512,4,FALSE))</f>
        <v>6</v>
      </c>
      <c r="BZ27" s="12"/>
      <c r="CA27" s="398" t="e">
        <f>IF(#REF!="","",VLOOKUP(#REF!,'Konversi Jab'!$C$4:$G$512,2,FALSE))</f>
        <v>#REF!</v>
      </c>
      <c r="CB27" s="398"/>
      <c r="CC27" s="398"/>
      <c r="CD27" s="398"/>
      <c r="CE27" s="398"/>
      <c r="CF27" s="398"/>
      <c r="CG27" s="398"/>
      <c r="CH27" s="398"/>
      <c r="CI27" s="397" t="e">
        <f>IF(#REF!="","",VLOOKUP(#REF!,'Konversi Jab'!$C$4:$G$512,4,FALSE))</f>
        <v>#REF!</v>
      </c>
      <c r="CK27" s="398" t="e">
        <f>IF(AM27="","",VLOOKUP(AM27,'Konversi Jab'!$C$4:$G$512,2,FALSE))</f>
        <v>#N/A</v>
      </c>
      <c r="CL27" s="398"/>
      <c r="CM27" s="398"/>
      <c r="CN27" s="398"/>
      <c r="CO27" s="398"/>
      <c r="CP27" s="398"/>
      <c r="CQ27" s="398"/>
      <c r="CR27" s="398"/>
      <c r="CS27" s="397" t="e">
        <f>IF(AM27="","",VLOOKUP(AM27,'Konversi Jab'!$C$4:$G$512,4,FALSE))</f>
        <v>#N/A</v>
      </c>
      <c r="CT27" s="12"/>
      <c r="CU27" s="398" t="e">
        <f>IF(BD27="","",VLOOKUP(BD27,'Konversi Jab'!$C$4:$G$512,2,FALSE))</f>
        <v>#N/A</v>
      </c>
      <c r="CV27" s="398"/>
      <c r="CW27" s="398"/>
      <c r="CX27" s="398"/>
      <c r="CY27" s="398"/>
      <c r="CZ27" s="398"/>
      <c r="DA27" s="398"/>
      <c r="DB27" s="398"/>
      <c r="DC27" s="397" t="e">
        <f>IF(BD27="","",VLOOKUP(BD27,'Konversi Jab'!$C$4:$G$512,4,FALSE))</f>
        <v>#N/A</v>
      </c>
    </row>
    <row r="28" spans="3:107" x14ac:dyDescent="0.2">
      <c r="C28" s="9"/>
      <c r="D28" s="100">
        <v>2</v>
      </c>
      <c r="E28" s="156" t="s">
        <v>2003</v>
      </c>
      <c r="F28" s="161"/>
      <c r="G28" s="161"/>
      <c r="H28" s="161"/>
      <c r="I28" s="161"/>
      <c r="J28" s="161"/>
      <c r="K28" s="161"/>
      <c r="L28" s="162"/>
      <c r="M28" s="118">
        <v>5</v>
      </c>
      <c r="N28" s="189" t="e">
        <f>COUNTIFS(#REF!,E28,#REF!,$E$11)</f>
        <v>#REF!</v>
      </c>
      <c r="O28" s="118"/>
      <c r="P28" s="118" t="e">
        <f t="shared" si="3"/>
        <v>#REF!</v>
      </c>
      <c r="Q28" s="12"/>
      <c r="R28" s="12"/>
      <c r="S28" s="12"/>
      <c r="T28" s="9"/>
      <c r="U28" s="118">
        <v>2</v>
      </c>
      <c r="V28" s="427" t="s">
        <v>2113</v>
      </c>
      <c r="W28" s="403"/>
      <c r="X28" s="403"/>
      <c r="Y28" s="403"/>
      <c r="Z28" s="403"/>
      <c r="AA28" s="403"/>
      <c r="AB28" s="403"/>
      <c r="AC28" s="404"/>
      <c r="AD28" s="401">
        <v>9</v>
      </c>
      <c r="AE28" s="401">
        <v>1</v>
      </c>
      <c r="AF28" s="401"/>
      <c r="AG28" s="401">
        <f t="shared" si="4"/>
        <v>1</v>
      </c>
      <c r="AH28" s="11"/>
      <c r="AI28" s="11"/>
      <c r="AJ28" s="11"/>
      <c r="AK28" s="9"/>
      <c r="AL28" s="98">
        <v>2</v>
      </c>
      <c r="AM28" s="232" t="s">
        <v>1585</v>
      </c>
      <c r="AN28" s="161"/>
      <c r="AO28" s="161"/>
      <c r="AP28" s="161"/>
      <c r="AQ28" s="161"/>
      <c r="AR28" s="161"/>
      <c r="AS28" s="161"/>
      <c r="AT28" s="162"/>
      <c r="AU28" s="118">
        <v>6</v>
      </c>
      <c r="AV28" s="189" t="e">
        <f>COUNTIFS(#REF!,AM28,#REF!,$E$11)</f>
        <v>#REF!</v>
      </c>
      <c r="AW28" s="118"/>
      <c r="AX28" s="118" t="e">
        <f>AV28-AW28</f>
        <v>#REF!</v>
      </c>
      <c r="AY28" s="12"/>
      <c r="AZ28" s="12"/>
      <c r="BB28" s="9"/>
      <c r="BC28" s="98">
        <v>2</v>
      </c>
      <c r="BD28" s="232" t="s">
        <v>1807</v>
      </c>
      <c r="BE28" s="161"/>
      <c r="BF28" s="161"/>
      <c r="BG28" s="161"/>
      <c r="BH28" s="161"/>
      <c r="BI28" s="161"/>
      <c r="BJ28" s="161"/>
      <c r="BK28" s="162"/>
      <c r="BL28" s="118">
        <v>6</v>
      </c>
      <c r="BM28" s="189" t="e">
        <f>COUNTIFS(#REF!,BD28,#REF!,$E$11)</f>
        <v>#REF!</v>
      </c>
      <c r="BN28" s="118"/>
      <c r="BO28" s="118" t="e">
        <f t="shared" si="5"/>
        <v>#REF!</v>
      </c>
      <c r="BQ28" s="398" t="e">
        <f>IF(E28="","",VLOOKUP(E28,'Konversi Jab'!$C$4:$G$512,2,FALSE))</f>
        <v>#N/A</v>
      </c>
      <c r="BR28" s="398"/>
      <c r="BS28" s="398"/>
      <c r="BT28" s="398"/>
      <c r="BU28" s="398"/>
      <c r="BV28" s="398"/>
      <c r="BW28" s="398"/>
      <c r="BX28" s="398"/>
      <c r="BY28" s="397" t="e">
        <f>IF(E28="","",VLOOKUP(E28,'Konversi Jab'!$C$4:$G$512,4,FALSE))</f>
        <v>#N/A</v>
      </c>
      <c r="BZ28" s="12"/>
      <c r="CA28" s="398" t="e">
        <f>IF(#REF!="","",VLOOKUP(#REF!,'Konversi Jab'!$C$4:$G$512,2,FALSE))</f>
        <v>#REF!</v>
      </c>
      <c r="CB28" s="398"/>
      <c r="CC28" s="398"/>
      <c r="CD28" s="398"/>
      <c r="CE28" s="398"/>
      <c r="CF28" s="398"/>
      <c r="CG28" s="398"/>
      <c r="CH28" s="398"/>
      <c r="CI28" s="397" t="e">
        <f>IF(#REF!="","",VLOOKUP(#REF!,'Konversi Jab'!$C$4:$G$512,4,FALSE))</f>
        <v>#REF!</v>
      </c>
      <c r="CK28" s="398" t="e">
        <f>IF(AM28="","",VLOOKUP(AM28,'Konversi Jab'!$C$4:$G$512,2,FALSE))</f>
        <v>#N/A</v>
      </c>
      <c r="CL28" s="398"/>
      <c r="CM28" s="398"/>
      <c r="CN28" s="398"/>
      <c r="CO28" s="398"/>
      <c r="CP28" s="398"/>
      <c r="CQ28" s="398"/>
      <c r="CR28" s="398"/>
      <c r="CS28" s="397" t="e">
        <f>IF(AM28="","",VLOOKUP(AM28,'Konversi Jab'!$C$4:$G$512,4,FALSE))</f>
        <v>#N/A</v>
      </c>
      <c r="CT28" s="12"/>
      <c r="CU28" s="398" t="e">
        <f>IF(BD28="","",VLOOKUP(BD28,'Konversi Jab'!$C$4:$G$512,2,FALSE))</f>
        <v>#N/A</v>
      </c>
      <c r="CV28" s="398"/>
      <c r="CW28" s="398"/>
      <c r="CX28" s="398"/>
      <c r="CY28" s="398"/>
      <c r="CZ28" s="398"/>
      <c r="DA28" s="398"/>
      <c r="DB28" s="398"/>
      <c r="DC28" s="397" t="e">
        <f>IF(BD28="","",VLOOKUP(BD28,'Konversi Jab'!$C$4:$G$512,4,FALSE))</f>
        <v>#N/A</v>
      </c>
    </row>
    <row r="29" spans="3:107" x14ac:dyDescent="0.2">
      <c r="C29" s="9"/>
      <c r="D29" s="98">
        <v>3</v>
      </c>
      <c r="E29" s="99" t="s">
        <v>0</v>
      </c>
      <c r="F29" s="112"/>
      <c r="G29" s="108"/>
      <c r="H29" s="108"/>
      <c r="I29" s="108"/>
      <c r="J29" s="108"/>
      <c r="K29" s="119"/>
      <c r="L29" s="163"/>
      <c r="M29" s="118">
        <v>5</v>
      </c>
      <c r="N29" s="189" t="e">
        <f>COUNTIFS(#REF!,E29,#REF!,$E$11)</f>
        <v>#REF!</v>
      </c>
      <c r="O29" s="118"/>
      <c r="P29" s="118" t="e">
        <f t="shared" si="3"/>
        <v>#REF!</v>
      </c>
      <c r="Q29" s="12"/>
      <c r="R29" s="12"/>
      <c r="S29" s="12"/>
      <c r="T29" s="9"/>
      <c r="U29" s="118">
        <v>3</v>
      </c>
      <c r="V29" s="427" t="s">
        <v>853</v>
      </c>
      <c r="W29" s="403"/>
      <c r="X29" s="403"/>
      <c r="Y29" s="403"/>
      <c r="Z29" s="403"/>
      <c r="AA29" s="403"/>
      <c r="AB29" s="403"/>
      <c r="AC29" s="404"/>
      <c r="AD29" s="401">
        <v>8</v>
      </c>
      <c r="AE29" s="401"/>
      <c r="AF29" s="401"/>
      <c r="AG29" s="401">
        <f t="shared" si="4"/>
        <v>0</v>
      </c>
      <c r="AH29" s="11"/>
      <c r="AI29" s="11"/>
      <c r="AJ29" s="11"/>
      <c r="AK29" s="9"/>
      <c r="AL29" s="98">
        <v>3</v>
      </c>
      <c r="AM29" s="156" t="s">
        <v>2006</v>
      </c>
      <c r="AN29" s="108"/>
      <c r="AO29" s="108"/>
      <c r="AP29" s="108"/>
      <c r="AQ29" s="108"/>
      <c r="AR29" s="108"/>
      <c r="AS29" s="108"/>
      <c r="AT29" s="109"/>
      <c r="AU29" s="118">
        <v>6</v>
      </c>
      <c r="AV29" s="189" t="e">
        <f>COUNTIFS(#REF!,AM29,#REF!,$E$11)</f>
        <v>#REF!</v>
      </c>
      <c r="AW29" s="118"/>
      <c r="AX29" s="118" t="e">
        <f>AV29-AW29</f>
        <v>#REF!</v>
      </c>
      <c r="AY29" s="12"/>
      <c r="AZ29" s="12"/>
      <c r="BB29" s="9"/>
      <c r="BC29" s="97"/>
      <c r="BD29" s="358"/>
      <c r="BE29" s="110"/>
      <c r="BF29" s="105"/>
      <c r="BG29" s="105"/>
      <c r="BH29" s="105"/>
      <c r="BI29" s="105"/>
      <c r="BJ29" s="105"/>
      <c r="BK29" s="105"/>
      <c r="BL29" s="359"/>
      <c r="BM29" s="359"/>
      <c r="BN29" s="359"/>
      <c r="BO29" s="359"/>
      <c r="BQ29" s="398" t="str">
        <f>IF(E29="","",VLOOKUP(E29,'Konversi Jab'!$C$4:$G$512,2,FALSE))</f>
        <v>Pengadministrasi Umum</v>
      </c>
      <c r="BR29" s="398"/>
      <c r="BS29" s="398"/>
      <c r="BT29" s="398"/>
      <c r="BU29" s="398"/>
      <c r="BV29" s="398"/>
      <c r="BW29" s="398"/>
      <c r="BX29" s="398"/>
      <c r="BY29" s="397">
        <f>IF(E29="","",VLOOKUP(E29,'Konversi Jab'!$C$4:$G$512,4,FALSE))</f>
        <v>5</v>
      </c>
      <c r="BZ29" s="12"/>
      <c r="CA29" s="398" t="e">
        <f>IF(#REF!="","",VLOOKUP(#REF!,'Konversi Jab'!$C$4:$G$512,2,FALSE))</f>
        <v>#REF!</v>
      </c>
      <c r="CB29" s="398"/>
      <c r="CC29" s="398"/>
      <c r="CD29" s="398"/>
      <c r="CE29" s="398"/>
      <c r="CF29" s="398"/>
      <c r="CG29" s="398"/>
      <c r="CH29" s="398"/>
      <c r="CI29" s="397" t="e">
        <f>IF(#REF!="","",VLOOKUP(#REF!,'Konversi Jab'!$C$4:$G$512,4,FALSE))</f>
        <v>#REF!</v>
      </c>
      <c r="CK29" s="398" t="e">
        <f>IF(AM29="","",VLOOKUP(AM29,'Konversi Jab'!$C$4:$G$512,2,FALSE))</f>
        <v>#N/A</v>
      </c>
      <c r="CL29" s="398"/>
      <c r="CM29" s="398"/>
      <c r="CN29" s="398"/>
      <c r="CO29" s="398"/>
      <c r="CP29" s="398"/>
      <c r="CQ29" s="398"/>
      <c r="CR29" s="398"/>
      <c r="CS29" s="397" t="e">
        <f>IF(AM29="","",VLOOKUP(AM29,'Konversi Jab'!$C$4:$G$512,4,FALSE))</f>
        <v>#N/A</v>
      </c>
      <c r="CT29" s="12"/>
      <c r="CU29" s="398" t="str">
        <f>IF(BD29="","",VLOOKUP(BD29,'Konversi Jab'!$C$4:$G$512,2,FALSE))</f>
        <v/>
      </c>
      <c r="CV29" s="398"/>
      <c r="CW29" s="398"/>
      <c r="CX29" s="398"/>
      <c r="CY29" s="398"/>
      <c r="CZ29" s="398"/>
      <c r="DA29" s="398"/>
      <c r="DB29" s="398"/>
      <c r="DC29" s="397" t="str">
        <f>IF(BD29="","",VLOOKUP(BD29,'Konversi Jab'!$C$4:$G$512,4,FALSE))</f>
        <v/>
      </c>
    </row>
    <row r="30" spans="3:107" x14ac:dyDescent="0.2">
      <c r="C30" s="9"/>
      <c r="D30" s="100">
        <v>4</v>
      </c>
      <c r="E30" s="156" t="s">
        <v>1658</v>
      </c>
      <c r="F30" s="112"/>
      <c r="G30" s="108"/>
      <c r="H30" s="108"/>
      <c r="I30" s="108"/>
      <c r="J30" s="108"/>
      <c r="K30" s="108"/>
      <c r="L30" s="109"/>
      <c r="M30" s="118">
        <v>5</v>
      </c>
      <c r="N30" s="189" t="e">
        <f>COUNTIFS(#REF!,E30,#REF!,$E$11)</f>
        <v>#REF!</v>
      </c>
      <c r="O30" s="118"/>
      <c r="P30" s="118" t="e">
        <f t="shared" si="3"/>
        <v>#REF!</v>
      </c>
      <c r="Q30" s="12"/>
      <c r="R30" s="12"/>
      <c r="S30" s="12"/>
      <c r="T30" s="9"/>
      <c r="U30" s="118">
        <v>4</v>
      </c>
      <c r="V30" s="427" t="s">
        <v>2114</v>
      </c>
      <c r="W30" s="403"/>
      <c r="X30" s="403"/>
      <c r="Y30" s="403"/>
      <c r="Z30" s="403"/>
      <c r="AA30" s="403"/>
      <c r="AB30" s="403"/>
      <c r="AC30" s="404"/>
      <c r="AD30" s="401">
        <v>8</v>
      </c>
      <c r="AE30" s="401"/>
      <c r="AF30" s="401"/>
      <c r="AG30" s="401">
        <f t="shared" si="4"/>
        <v>0</v>
      </c>
      <c r="AH30" s="11"/>
      <c r="AI30" s="11"/>
      <c r="AJ30" s="11"/>
      <c r="AK30" s="9"/>
      <c r="AL30" s="98">
        <v>4</v>
      </c>
      <c r="AM30" s="156" t="s">
        <v>1616</v>
      </c>
      <c r="AN30" s="112"/>
      <c r="AO30" s="108"/>
      <c r="AP30" s="108"/>
      <c r="AQ30" s="108"/>
      <c r="AR30" s="108"/>
      <c r="AS30" s="108"/>
      <c r="AT30" s="109"/>
      <c r="AU30" s="118">
        <v>5</v>
      </c>
      <c r="AV30" s="189" t="e">
        <f>COUNTIFS(#REF!,AM30,#REF!,$E$11)</f>
        <v>#REF!</v>
      </c>
      <c r="AW30" s="118"/>
      <c r="AX30" s="118" t="e">
        <f>AV30-AW30</f>
        <v>#REF!</v>
      </c>
      <c r="AY30" s="12"/>
      <c r="AZ30" s="12"/>
      <c r="BB30" s="9"/>
      <c r="BC30" s="16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398" t="e">
        <f>IF(E30="","",VLOOKUP(E30,'Konversi Jab'!$C$4:$G$512,2,FALSE))</f>
        <v>#N/A</v>
      </c>
      <c r="BR30" s="398"/>
      <c r="BS30" s="398"/>
      <c r="BT30" s="398"/>
      <c r="BU30" s="398"/>
      <c r="BV30" s="398"/>
      <c r="BW30" s="398"/>
      <c r="BX30" s="398"/>
      <c r="BY30" s="397" t="e">
        <f>IF(E30="","",VLOOKUP(E30,'Konversi Jab'!$C$4:$G$512,4,FALSE))</f>
        <v>#N/A</v>
      </c>
      <c r="BZ30" s="12"/>
      <c r="CA30" s="398" t="e">
        <f>IF(#REF!="","",VLOOKUP(#REF!,'Konversi Jab'!$C$4:$G$512,2,FALSE))</f>
        <v>#REF!</v>
      </c>
      <c r="CB30" s="398"/>
      <c r="CC30" s="398"/>
      <c r="CD30" s="398"/>
      <c r="CE30" s="398"/>
      <c r="CF30" s="398"/>
      <c r="CG30" s="398"/>
      <c r="CH30" s="398"/>
      <c r="CI30" s="397" t="e">
        <f>IF(#REF!="","",VLOOKUP(#REF!,'Konversi Jab'!$C$4:$G$512,4,FALSE))</f>
        <v>#REF!</v>
      </c>
      <c r="CK30" s="398" t="e">
        <f>IF(AM30="","",VLOOKUP(AM30,'Konversi Jab'!$C$4:$G$512,2,FALSE))</f>
        <v>#N/A</v>
      </c>
      <c r="CL30" s="398"/>
      <c r="CM30" s="398"/>
      <c r="CN30" s="398"/>
      <c r="CO30" s="398"/>
      <c r="CP30" s="398"/>
      <c r="CQ30" s="398"/>
      <c r="CR30" s="398"/>
      <c r="CS30" s="397" t="e">
        <f>IF(AM30="","",VLOOKUP(AM30,'Konversi Jab'!$C$4:$G$512,4,FALSE))</f>
        <v>#N/A</v>
      </c>
      <c r="CT30" s="12"/>
      <c r="CU30" s="398" t="str">
        <f>IF(BD30="","",VLOOKUP(BD30,'Konversi Jab'!$C$4:$G$512,2,FALSE))</f>
        <v/>
      </c>
      <c r="CV30" s="398"/>
      <c r="CW30" s="398"/>
      <c r="CX30" s="398"/>
      <c r="CY30" s="398"/>
      <c r="CZ30" s="398"/>
      <c r="DA30" s="398"/>
      <c r="DB30" s="398"/>
      <c r="DC30" s="397" t="str">
        <f>IF(BD30="","",VLOOKUP(BD30,'Konversi Jab'!$C$4:$G$512,4,FALSE))</f>
        <v/>
      </c>
    </row>
    <row r="31" spans="3:107" x14ac:dyDescent="0.2">
      <c r="C31" s="9"/>
      <c r="D31" s="98">
        <v>5</v>
      </c>
      <c r="E31" s="156" t="s">
        <v>1598</v>
      </c>
      <c r="F31" s="112"/>
      <c r="G31" s="108"/>
      <c r="H31" s="108"/>
      <c r="I31" s="108"/>
      <c r="J31" s="108"/>
      <c r="K31" s="108"/>
      <c r="L31" s="109"/>
      <c r="M31" s="118">
        <v>5</v>
      </c>
      <c r="N31" s="189" t="e">
        <f>COUNTIFS(#REF!,E31,#REF!,$E$11)</f>
        <v>#REF!</v>
      </c>
      <c r="O31" s="118"/>
      <c r="P31" s="118" t="e">
        <f t="shared" si="3"/>
        <v>#REF!</v>
      </c>
      <c r="Q31" s="12"/>
      <c r="R31" s="12"/>
      <c r="S31" s="12"/>
      <c r="T31" s="9"/>
      <c r="U31" s="118">
        <v>5</v>
      </c>
      <c r="V31" s="427" t="s">
        <v>2139</v>
      </c>
      <c r="W31" s="403"/>
      <c r="X31" s="403"/>
      <c r="Y31" s="403"/>
      <c r="Z31" s="403"/>
      <c r="AA31" s="403"/>
      <c r="AB31" s="403"/>
      <c r="AC31" s="404"/>
      <c r="AD31" s="401">
        <v>7</v>
      </c>
      <c r="AE31" s="401"/>
      <c r="AF31" s="401"/>
      <c r="AG31" s="401">
        <f t="shared" ref="AG31:AG32" si="6">AE31-AF31</f>
        <v>0</v>
      </c>
      <c r="AH31" s="11"/>
      <c r="AI31" s="11"/>
      <c r="AJ31" s="11"/>
      <c r="AK31" s="9"/>
      <c r="AL31" s="17"/>
      <c r="AM31" s="12"/>
      <c r="AN31" s="12"/>
      <c r="AO31" s="12"/>
      <c r="AP31" s="12"/>
      <c r="AQ31" s="12"/>
      <c r="AR31" s="12"/>
      <c r="AS31" s="12"/>
      <c r="AT31" s="12"/>
      <c r="AU31" s="12"/>
      <c r="AV31" s="466"/>
      <c r="AW31" s="12"/>
      <c r="AX31" s="12"/>
      <c r="AY31" s="12"/>
      <c r="AZ31" s="12"/>
      <c r="BB31" s="9"/>
      <c r="BC31" s="12"/>
      <c r="BD31" s="11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Q31" s="398" t="e">
        <f>IF(E31="","",VLOOKUP(E31,'Konversi Jab'!$C$4:$G$512,2,FALSE))</f>
        <v>#N/A</v>
      </c>
      <c r="BR31" s="398"/>
      <c r="BS31" s="398"/>
      <c r="BT31" s="398"/>
      <c r="BU31" s="398"/>
      <c r="BV31" s="398"/>
      <c r="BW31" s="398"/>
      <c r="BX31" s="398"/>
      <c r="BY31" s="397" t="e">
        <f>IF(E31="","",VLOOKUP(E31,'Konversi Jab'!$C$4:$G$512,4,FALSE))</f>
        <v>#N/A</v>
      </c>
      <c r="BZ31" s="12"/>
      <c r="CA31" s="398" t="e">
        <f>IF(#REF!="","",VLOOKUP(#REF!,'Konversi Jab'!$C$4:$G$512,2,FALSE))</f>
        <v>#REF!</v>
      </c>
      <c r="CB31" s="398"/>
      <c r="CC31" s="398"/>
      <c r="CD31" s="398"/>
      <c r="CE31" s="398"/>
      <c r="CF31" s="398"/>
      <c r="CG31" s="398"/>
      <c r="CH31" s="398"/>
      <c r="CI31" s="397" t="e">
        <f>IF(#REF!="","",VLOOKUP(#REF!,'Konversi Jab'!$C$4:$G$512,4,FALSE))</f>
        <v>#REF!</v>
      </c>
      <c r="CK31" s="398" t="str">
        <f>IF(AM31="","",VLOOKUP(AM31,'Konversi Jab'!$C$4:$G$512,2,FALSE))</f>
        <v/>
      </c>
      <c r="CL31" s="398"/>
      <c r="CM31" s="398"/>
      <c r="CN31" s="398"/>
      <c r="CO31" s="398"/>
      <c r="CP31" s="398"/>
      <c r="CQ31" s="398"/>
      <c r="CR31" s="398"/>
      <c r="CS31" s="397" t="str">
        <f>IF(AM31="","",VLOOKUP(AM31,'Konversi Jab'!$C$4:$G$512,4,FALSE))</f>
        <v/>
      </c>
      <c r="CT31" s="12"/>
      <c r="CU31" s="398" t="str">
        <f>IF(BD31="","",VLOOKUP(BD31,'Konversi Jab'!$C$4:$G$512,2,FALSE))</f>
        <v/>
      </c>
      <c r="CV31" s="398"/>
      <c r="CW31" s="398"/>
      <c r="CX31" s="398"/>
      <c r="CY31" s="398"/>
      <c r="CZ31" s="398"/>
      <c r="DA31" s="398"/>
      <c r="DB31" s="398"/>
      <c r="DC31" s="397" t="str">
        <f>IF(BD31="","",VLOOKUP(BD31,'Konversi Jab'!$C$4:$G$512,4,FALSE))</f>
        <v/>
      </c>
    </row>
    <row r="32" spans="3:107" x14ac:dyDescent="0.2">
      <c r="C32" s="9"/>
      <c r="D32" s="100">
        <v>6</v>
      </c>
      <c r="E32" s="156" t="s">
        <v>1586</v>
      </c>
      <c r="F32" s="112"/>
      <c r="G32" s="108"/>
      <c r="H32" s="108"/>
      <c r="I32" s="108"/>
      <c r="J32" s="108"/>
      <c r="K32" s="108"/>
      <c r="L32" s="109"/>
      <c r="M32" s="118">
        <v>3</v>
      </c>
      <c r="N32" s="189" t="e">
        <f>COUNTIFS(#REF!,E32,#REF!,$E$11)</f>
        <v>#REF!</v>
      </c>
      <c r="O32" s="118"/>
      <c r="P32" s="118" t="e">
        <f t="shared" si="3"/>
        <v>#REF!</v>
      </c>
      <c r="Q32" s="12"/>
      <c r="R32" s="12"/>
      <c r="S32" s="12"/>
      <c r="T32" s="9"/>
      <c r="U32" s="118">
        <v>6</v>
      </c>
      <c r="V32" s="427" t="s">
        <v>2147</v>
      </c>
      <c r="W32" s="403"/>
      <c r="X32" s="403"/>
      <c r="Y32" s="403"/>
      <c r="Z32" s="403"/>
      <c r="AA32" s="403"/>
      <c r="AB32" s="403"/>
      <c r="AC32" s="404"/>
      <c r="AD32" s="401">
        <v>6</v>
      </c>
      <c r="AE32" s="401"/>
      <c r="AF32" s="401"/>
      <c r="AG32" s="401">
        <f t="shared" si="6"/>
        <v>0</v>
      </c>
      <c r="AH32" s="11"/>
      <c r="AI32" s="11"/>
      <c r="AJ32" s="11"/>
      <c r="AK32" s="9"/>
      <c r="AL32" s="17"/>
      <c r="AM32" s="12"/>
      <c r="AN32" s="12"/>
      <c r="AO32" s="12"/>
      <c r="AP32" s="12"/>
      <c r="AQ32" s="12"/>
      <c r="AR32" s="12"/>
      <c r="AS32" s="12"/>
      <c r="AT32" s="12"/>
      <c r="AU32" s="12"/>
      <c r="AV32" s="466"/>
      <c r="AW32" s="12"/>
      <c r="AX32" s="12"/>
      <c r="AY32" s="12"/>
      <c r="AZ32" s="12"/>
      <c r="BB32" s="9"/>
      <c r="BC32" s="17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Q32" s="398" t="e">
        <f>IF(E32="","",VLOOKUP(E32,'Konversi Jab'!$C$4:$G$512,2,FALSE))</f>
        <v>#N/A</v>
      </c>
      <c r="BR32" s="398"/>
      <c r="BS32" s="398"/>
      <c r="BT32" s="398"/>
      <c r="BU32" s="398"/>
      <c r="BV32" s="398"/>
      <c r="BW32" s="398"/>
      <c r="BX32" s="398"/>
      <c r="BY32" s="397" t="e">
        <f>IF(E32="","",VLOOKUP(E32,'Konversi Jab'!$C$4:$G$512,4,FALSE))</f>
        <v>#N/A</v>
      </c>
      <c r="BZ32" s="12"/>
      <c r="CA32" s="398" t="e">
        <f>IF(#REF!="","",VLOOKUP(#REF!,'Konversi Jab'!$C$4:$G$512,2,FALSE))</f>
        <v>#REF!</v>
      </c>
      <c r="CB32" s="398"/>
      <c r="CC32" s="398"/>
      <c r="CD32" s="398"/>
      <c r="CE32" s="398"/>
      <c r="CF32" s="398"/>
      <c r="CG32" s="398"/>
      <c r="CH32" s="398"/>
      <c r="CI32" s="397" t="e">
        <f>IF(#REF!="","",VLOOKUP(#REF!,'Konversi Jab'!$C$4:$G$512,4,FALSE))</f>
        <v>#REF!</v>
      </c>
      <c r="CK32" s="398" t="str">
        <f>IF(AM32="","",VLOOKUP(AM32,'Konversi Jab'!$C$4:$G$512,2,FALSE))</f>
        <v/>
      </c>
      <c r="CL32" s="398"/>
      <c r="CM32" s="398"/>
      <c r="CN32" s="398"/>
      <c r="CO32" s="398"/>
      <c r="CP32" s="398"/>
      <c r="CQ32" s="398"/>
      <c r="CR32" s="398"/>
      <c r="CS32" s="397" t="str">
        <f>IF(AM32="","",VLOOKUP(AM32,'Konversi Jab'!$C$4:$G$512,4,FALSE))</f>
        <v/>
      </c>
      <c r="CT32" s="12"/>
      <c r="CU32" s="398" t="str">
        <f>IF(BD32="","",VLOOKUP(BD32,'Konversi Jab'!$C$4:$G$512,2,FALSE))</f>
        <v/>
      </c>
      <c r="CV32" s="398"/>
      <c r="CW32" s="398"/>
      <c r="CX32" s="398"/>
      <c r="CY32" s="398"/>
      <c r="CZ32" s="398"/>
      <c r="DA32" s="398"/>
      <c r="DB32" s="398"/>
      <c r="DC32" s="397" t="str">
        <f>IF(BD32="","",VLOOKUP(BD32,'Konversi Jab'!$C$4:$G$512,4,FALSE))</f>
        <v/>
      </c>
    </row>
    <row r="33" spans="2:107" x14ac:dyDescent="0.2">
      <c r="C33" s="9"/>
      <c r="D33" s="98">
        <v>7</v>
      </c>
      <c r="E33" s="156" t="s">
        <v>15</v>
      </c>
      <c r="F33" s="112"/>
      <c r="G33" s="108"/>
      <c r="H33" s="108"/>
      <c r="I33" s="108"/>
      <c r="J33" s="108"/>
      <c r="K33" s="108"/>
      <c r="L33" s="109"/>
      <c r="M33" s="118">
        <v>3</v>
      </c>
      <c r="N33" s="189" t="e">
        <f>COUNTIFS(#REF!,E33,#REF!,$E$11)</f>
        <v>#REF!</v>
      </c>
      <c r="O33" s="118"/>
      <c r="P33" s="118" t="e">
        <f t="shared" si="3"/>
        <v>#REF!</v>
      </c>
      <c r="Q33" s="12"/>
      <c r="R33" s="12"/>
      <c r="S33" s="12"/>
      <c r="T33" s="9"/>
      <c r="U33" s="118">
        <v>7</v>
      </c>
      <c r="V33" s="156" t="s">
        <v>1463</v>
      </c>
      <c r="W33" s="112"/>
      <c r="X33" s="108"/>
      <c r="Y33" s="108"/>
      <c r="Z33" s="108"/>
      <c r="AA33" s="108"/>
      <c r="AB33" s="108"/>
      <c r="AC33" s="109"/>
      <c r="AD33" s="118">
        <v>7</v>
      </c>
      <c r="AE33" s="189" t="e">
        <f>COUNTIFS(#REF!,V33,#REF!,$E$11)</f>
        <v>#REF!</v>
      </c>
      <c r="AF33" s="118"/>
      <c r="AG33" s="118" t="e">
        <f>AE33-AF33</f>
        <v>#REF!</v>
      </c>
      <c r="AH33" s="11"/>
      <c r="AI33" s="11"/>
      <c r="AJ33" s="11"/>
      <c r="AK33" s="9"/>
      <c r="AL33" s="17"/>
      <c r="AM33" s="12"/>
      <c r="AN33" s="12"/>
      <c r="AO33" s="12"/>
      <c r="AP33" s="12"/>
      <c r="AQ33" s="12"/>
      <c r="AR33" s="12"/>
      <c r="AS33" s="12"/>
      <c r="AT33" s="12"/>
      <c r="AU33" s="12"/>
      <c r="AV33" s="466"/>
      <c r="AW33" s="12"/>
      <c r="AX33" s="12"/>
      <c r="AY33" s="12"/>
      <c r="AZ33" s="12"/>
      <c r="BB33" s="9"/>
      <c r="BC33" s="12"/>
      <c r="BD33" s="11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Q33" s="398" t="str">
        <f>IF(E33="","",VLOOKUP(E33,'Konversi Jab'!$C$4:$G$512,2,FALSE))</f>
        <v>Pengemudi</v>
      </c>
      <c r="BR33" s="398"/>
      <c r="BS33" s="398"/>
      <c r="BT33" s="398"/>
      <c r="BU33" s="398"/>
      <c r="BV33" s="398"/>
      <c r="BW33" s="398"/>
      <c r="BX33" s="398"/>
      <c r="BY33" s="397">
        <f>IF(E33="","",VLOOKUP(E33,'Konversi Jab'!$C$4:$G$512,4,FALSE))</f>
        <v>3</v>
      </c>
      <c r="BZ33" s="12"/>
      <c r="CA33" s="398" t="e">
        <f>IF(#REF!="","",VLOOKUP(#REF!,'Konversi Jab'!$C$4:$G$512,2,FALSE))</f>
        <v>#REF!</v>
      </c>
      <c r="CB33" s="398"/>
      <c r="CC33" s="398"/>
      <c r="CD33" s="398"/>
      <c r="CE33" s="398"/>
      <c r="CF33" s="398"/>
      <c r="CG33" s="398"/>
      <c r="CH33" s="398"/>
      <c r="CI33" s="397" t="e">
        <f>IF(#REF!="","",VLOOKUP(#REF!,'Konversi Jab'!$C$4:$G$512,4,FALSE))</f>
        <v>#REF!</v>
      </c>
      <c r="CK33" s="398" t="str">
        <f>IF(AM33="","",VLOOKUP(AM33,'Konversi Jab'!$C$4:$G$512,2,FALSE))</f>
        <v/>
      </c>
      <c r="CL33" s="398"/>
      <c r="CM33" s="398"/>
      <c r="CN33" s="398"/>
      <c r="CO33" s="398"/>
      <c r="CP33" s="398"/>
      <c r="CQ33" s="398"/>
      <c r="CR33" s="398"/>
      <c r="CS33" s="397" t="str">
        <f>IF(AM33="","",VLOOKUP(AM33,'Konversi Jab'!$C$4:$G$512,4,FALSE))</f>
        <v/>
      </c>
      <c r="CT33" s="12"/>
      <c r="CU33" s="398" t="str">
        <f>IF(BD33="","",VLOOKUP(BD33,'Konversi Jab'!$C$4:$G$512,2,FALSE))</f>
        <v/>
      </c>
      <c r="CV33" s="398"/>
      <c r="CW33" s="398"/>
      <c r="CX33" s="398"/>
      <c r="CY33" s="398"/>
      <c r="CZ33" s="398"/>
      <c r="DA33" s="398"/>
      <c r="DB33" s="398"/>
      <c r="DC33" s="397" t="str">
        <f>IF(BD33="","",VLOOKUP(BD33,'Konversi Jab'!$C$4:$G$512,4,FALSE))</f>
        <v/>
      </c>
    </row>
    <row r="34" spans="2:107" x14ac:dyDescent="0.2">
      <c r="C34" s="9"/>
      <c r="D34" s="100">
        <v>8</v>
      </c>
      <c r="E34" s="156" t="s">
        <v>4</v>
      </c>
      <c r="F34" s="112"/>
      <c r="G34" s="108"/>
      <c r="H34" s="108"/>
      <c r="I34" s="108"/>
      <c r="J34" s="108"/>
      <c r="K34" s="108"/>
      <c r="L34" s="109"/>
      <c r="M34" s="118">
        <v>3</v>
      </c>
      <c r="N34" s="189" t="e">
        <f>COUNTIFS(#REF!,E34,#REF!,$E$11)</f>
        <v>#REF!</v>
      </c>
      <c r="O34" s="118"/>
      <c r="P34" s="118" t="e">
        <f t="shared" si="3"/>
        <v>#REF!</v>
      </c>
      <c r="Q34" s="12"/>
      <c r="R34" s="12"/>
      <c r="S34" s="12"/>
      <c r="T34" s="9"/>
      <c r="U34" s="118">
        <v>8</v>
      </c>
      <c r="V34" s="156" t="s">
        <v>1777</v>
      </c>
      <c r="W34" s="161"/>
      <c r="X34" s="161"/>
      <c r="Y34" s="161"/>
      <c r="Z34" s="161"/>
      <c r="AA34" s="161"/>
      <c r="AB34" s="161"/>
      <c r="AC34" s="162"/>
      <c r="AD34" s="118">
        <v>6</v>
      </c>
      <c r="AE34" s="189" t="e">
        <f>COUNTIFS(#REF!,V34,#REF!,$E$11)</f>
        <v>#REF!</v>
      </c>
      <c r="AF34" s="118"/>
      <c r="AG34" s="118" t="e">
        <f>AE34-AF34</f>
        <v>#REF!</v>
      </c>
      <c r="AH34" s="11"/>
      <c r="AI34" s="11"/>
      <c r="AJ34" s="11"/>
      <c r="AK34" s="9"/>
      <c r="AL34" s="17"/>
      <c r="AM34" s="12"/>
      <c r="AN34" s="12"/>
      <c r="AO34" s="12"/>
      <c r="AP34" s="12"/>
      <c r="AQ34" s="12"/>
      <c r="AR34" s="12"/>
      <c r="AS34" s="12"/>
      <c r="AT34" s="12"/>
      <c r="AU34" s="12"/>
      <c r="AV34" s="466"/>
      <c r="AW34" s="12"/>
      <c r="AX34" s="12"/>
      <c r="AY34" s="12"/>
      <c r="AZ34" s="12"/>
      <c r="BA34" s="12"/>
      <c r="BB34" s="9"/>
      <c r="BC34" s="17"/>
      <c r="BO34" s="12"/>
      <c r="BQ34" s="398" t="e">
        <f>IF(E34="","",VLOOKUP(E34,'Konversi Jab'!$C$4:$G$512,2,FALSE))</f>
        <v>#N/A</v>
      </c>
      <c r="BR34" s="398"/>
      <c r="BS34" s="398"/>
      <c r="BT34" s="398"/>
      <c r="BU34" s="398"/>
      <c r="BV34" s="398"/>
      <c r="BW34" s="398"/>
      <c r="BX34" s="398"/>
      <c r="BY34" s="397" t="e">
        <f>IF(E34="","",VLOOKUP(E34,'Konversi Jab'!$C$4:$G$512,4,FALSE))</f>
        <v>#N/A</v>
      </c>
      <c r="BZ34" s="12"/>
      <c r="CA34" s="398" t="e">
        <f>IF(#REF!="","",VLOOKUP(#REF!,'Konversi Jab'!$C$4:$G$512,2,FALSE))</f>
        <v>#REF!</v>
      </c>
      <c r="CB34" s="398"/>
      <c r="CC34" s="398"/>
      <c r="CD34" s="398"/>
      <c r="CE34" s="398"/>
      <c r="CF34" s="398"/>
      <c r="CG34" s="398"/>
      <c r="CH34" s="398"/>
      <c r="CI34" s="397" t="e">
        <f>IF(#REF!="","",VLOOKUP(#REF!,'Konversi Jab'!$C$4:$G$512,4,FALSE))</f>
        <v>#REF!</v>
      </c>
      <c r="CK34" s="398" t="str">
        <f>IF(AM34="","",VLOOKUP(AM34,'Konversi Jab'!$C$4:$G$512,2,FALSE))</f>
        <v/>
      </c>
      <c r="CL34" s="398"/>
      <c r="CM34" s="398"/>
      <c r="CN34" s="398"/>
      <c r="CO34" s="398"/>
      <c r="CP34" s="398"/>
      <c r="CQ34" s="398"/>
      <c r="CR34" s="398"/>
      <c r="CS34" s="397" t="str">
        <f>IF(AM34="","",VLOOKUP(AM34,'Konversi Jab'!$C$4:$G$512,4,FALSE))</f>
        <v/>
      </c>
      <c r="CT34" s="12"/>
      <c r="CU34" s="398" t="str">
        <f>IF(BD34="","",VLOOKUP(BD34,'Konversi Jab'!$C$4:$G$512,2,FALSE))</f>
        <v/>
      </c>
      <c r="CV34" s="398"/>
      <c r="CW34" s="398"/>
      <c r="CX34" s="398"/>
      <c r="CY34" s="398"/>
      <c r="CZ34" s="398"/>
      <c r="DA34" s="398"/>
      <c r="DB34" s="398"/>
      <c r="DC34" s="397" t="str">
        <f>IF(BD34="","",VLOOKUP(BD34,'Konversi Jab'!$C$4:$G$512,4,FALSE))</f>
        <v/>
      </c>
    </row>
    <row r="35" spans="2:107" x14ac:dyDescent="0.2">
      <c r="C35" s="9"/>
      <c r="D35" s="56"/>
      <c r="E35" s="423"/>
      <c r="F35" s="59"/>
      <c r="G35" s="11"/>
      <c r="H35" s="11"/>
      <c r="I35" s="11"/>
      <c r="J35" s="11"/>
      <c r="K35" s="11"/>
      <c r="L35" s="11"/>
      <c r="M35" s="10"/>
      <c r="N35" s="10"/>
      <c r="O35" s="10"/>
      <c r="P35" s="10"/>
      <c r="Q35" s="12"/>
      <c r="R35" s="12"/>
      <c r="S35" s="12"/>
      <c r="T35" s="9"/>
      <c r="U35" s="118">
        <v>9</v>
      </c>
      <c r="V35" s="232" t="s">
        <v>1610</v>
      </c>
      <c r="W35" s="112"/>
      <c r="X35" s="108"/>
      <c r="Y35" s="108"/>
      <c r="Z35" s="108"/>
      <c r="AA35" s="108"/>
      <c r="AB35" s="108"/>
      <c r="AC35" s="109"/>
      <c r="AD35" s="118">
        <v>5</v>
      </c>
      <c r="AE35" s="189" t="e">
        <f>COUNTIFS(#REF!,V35,#REF!,$E$11)</f>
        <v>#REF!</v>
      </c>
      <c r="AF35" s="118"/>
      <c r="AG35" s="118" t="e">
        <f>AE35-AF35</f>
        <v>#REF!</v>
      </c>
      <c r="AH35" s="11"/>
      <c r="AI35" s="11"/>
      <c r="AJ35" s="11"/>
      <c r="AK35" s="9"/>
      <c r="AL35" s="17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9"/>
      <c r="BC35" s="17"/>
      <c r="BO35" s="12"/>
      <c r="BQ35" s="398"/>
      <c r="BR35" s="398"/>
      <c r="BS35" s="398"/>
      <c r="BT35" s="398"/>
      <c r="BU35" s="398"/>
      <c r="BV35" s="398"/>
      <c r="BW35" s="398"/>
      <c r="BX35" s="398"/>
      <c r="BY35" s="397"/>
      <c r="BZ35" s="12"/>
      <c r="CA35" s="398"/>
      <c r="CB35" s="398"/>
      <c r="CC35" s="398"/>
      <c r="CD35" s="398"/>
      <c r="CE35" s="398"/>
      <c r="CF35" s="398"/>
      <c r="CG35" s="398"/>
      <c r="CH35" s="398"/>
      <c r="CI35" s="397"/>
      <c r="CK35" s="398"/>
      <c r="CL35" s="398"/>
      <c r="CM35" s="398"/>
      <c r="CN35" s="398"/>
      <c r="CO35" s="398"/>
      <c r="CP35" s="398"/>
      <c r="CQ35" s="398"/>
      <c r="CR35" s="398"/>
      <c r="CS35" s="397"/>
      <c r="CT35" s="12"/>
      <c r="CU35" s="398"/>
      <c r="CV35" s="398"/>
      <c r="CW35" s="398"/>
      <c r="CX35" s="398"/>
      <c r="CY35" s="398"/>
      <c r="CZ35" s="398"/>
      <c r="DA35" s="398"/>
      <c r="DB35" s="398"/>
      <c r="DC35" s="397"/>
    </row>
    <row r="36" spans="2:107" ht="11" customHeight="1" x14ac:dyDescent="0.2">
      <c r="B36" s="72"/>
      <c r="C36" s="9"/>
      <c r="D36" s="56"/>
      <c r="E36" s="55"/>
      <c r="F36" s="59"/>
      <c r="G36" s="11"/>
      <c r="H36" s="11"/>
      <c r="I36" s="11"/>
      <c r="J36" s="11"/>
      <c r="K36" s="11"/>
      <c r="L36" s="11"/>
      <c r="M36" s="11"/>
      <c r="N36" s="11"/>
      <c r="O36" s="55"/>
      <c r="P36" s="11"/>
      <c r="Q36" s="12"/>
      <c r="R36" s="12"/>
      <c r="S36" s="12"/>
      <c r="T36" s="9"/>
      <c r="U36" s="12"/>
      <c r="V36" s="11"/>
      <c r="W36" s="12"/>
      <c r="X36" s="12"/>
      <c r="Y36" s="12"/>
      <c r="Z36" s="12"/>
      <c r="AA36" s="12"/>
      <c r="AB36" s="12"/>
      <c r="AC36" s="12"/>
      <c r="AD36" s="10"/>
      <c r="AE36" s="466"/>
      <c r="AF36" s="10"/>
      <c r="AG36" s="10"/>
      <c r="AH36" s="11"/>
      <c r="AI36" s="11"/>
      <c r="AJ36" s="11"/>
      <c r="AK36" s="9"/>
      <c r="AL36" s="13"/>
      <c r="AM36" s="11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9"/>
      <c r="BC36" s="13"/>
      <c r="BO36" s="12"/>
      <c r="BQ36" s="398" t="str">
        <f>IF(E36="","",VLOOKUP(E36,'Konversi Jab'!$C$4:$G$512,2,FALSE))</f>
        <v/>
      </c>
      <c r="BR36" s="398"/>
      <c r="BS36" s="398"/>
      <c r="BT36" s="398"/>
      <c r="BU36" s="398"/>
      <c r="BV36" s="398"/>
      <c r="BW36" s="398"/>
      <c r="BX36" s="398"/>
      <c r="BY36" s="397" t="str">
        <f>IF(E36="","",VLOOKUP(E36,'Konversi Jab'!$C$4:$G$512,4,FALSE))</f>
        <v/>
      </c>
      <c r="BZ36" s="12"/>
      <c r="CA36" s="398" t="e">
        <f>IF(#REF!="","",VLOOKUP(#REF!,'Konversi Jab'!$C$4:$G$512,2,FALSE))</f>
        <v>#REF!</v>
      </c>
      <c r="CB36" s="398"/>
      <c r="CC36" s="398"/>
      <c r="CD36" s="398"/>
      <c r="CE36" s="398"/>
      <c r="CF36" s="398"/>
      <c r="CG36" s="398"/>
      <c r="CH36" s="398"/>
      <c r="CI36" s="397" t="e">
        <f>IF(#REF!="","",VLOOKUP(#REF!,'Konversi Jab'!$C$4:$G$512,4,FALSE))</f>
        <v>#REF!</v>
      </c>
      <c r="CK36" s="398" t="str">
        <f>IF(AM36="","",VLOOKUP(AM36,'Konversi Jab'!$C$4:$G$512,2,FALSE))</f>
        <v/>
      </c>
      <c r="CL36" s="398"/>
      <c r="CM36" s="398"/>
      <c r="CN36" s="398"/>
      <c r="CO36" s="398"/>
      <c r="CP36" s="398"/>
      <c r="CQ36" s="398"/>
      <c r="CR36" s="398"/>
      <c r="CS36" s="397" t="str">
        <f>IF(AM36="","",VLOOKUP(AM36,'Konversi Jab'!$C$4:$G$512,4,FALSE))</f>
        <v/>
      </c>
      <c r="CT36" s="12"/>
      <c r="CU36" s="398" t="str">
        <f>IF(BD36="","",VLOOKUP(BD36,'Konversi Jab'!$C$4:$G$512,2,FALSE))</f>
        <v/>
      </c>
      <c r="CV36" s="398"/>
      <c r="CW36" s="398"/>
      <c r="CX36" s="398"/>
      <c r="CY36" s="398"/>
      <c r="CZ36" s="398"/>
      <c r="DA36" s="398"/>
      <c r="DB36" s="398"/>
      <c r="DC36" s="397" t="str">
        <f>IF(BD36="","",VLOOKUP(BD36,'Konversi Jab'!$C$4:$G$512,4,FALSE))</f>
        <v/>
      </c>
    </row>
    <row r="37" spans="2:107" ht="11" customHeight="1" thickBot="1" x14ac:dyDescent="0.25">
      <c r="B37" s="72"/>
      <c r="C37" s="9"/>
      <c r="D37" s="17"/>
      <c r="E37" s="12"/>
      <c r="F37" s="12"/>
      <c r="G37" s="12"/>
      <c r="H37" s="12"/>
      <c r="I37" s="12"/>
      <c r="J37" s="12"/>
      <c r="K37" s="10"/>
      <c r="L37" s="10"/>
      <c r="M37" s="10"/>
      <c r="N37" s="10"/>
      <c r="O37" s="10"/>
      <c r="P37" s="10"/>
      <c r="Q37" s="11"/>
      <c r="R37" s="12"/>
      <c r="S37" s="12"/>
      <c r="T37" s="9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466"/>
      <c r="AF37" s="12"/>
      <c r="AG37" s="12"/>
      <c r="AH37" s="11"/>
      <c r="AI37" s="11"/>
      <c r="AJ37" s="11"/>
      <c r="AK37" s="9"/>
      <c r="AL37" s="13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9"/>
      <c r="BC37" s="13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Q37" s="398" t="str">
        <f>IF(E37="","",VLOOKUP(E37,'Konversi Jab'!$C$4:$G$512,2,FALSE))</f>
        <v/>
      </c>
      <c r="BR37" s="398"/>
      <c r="BS37" s="398"/>
      <c r="BT37" s="398"/>
      <c r="BU37" s="398"/>
      <c r="BV37" s="398"/>
      <c r="BW37" s="398"/>
      <c r="BX37" s="398"/>
      <c r="BY37" s="397" t="str">
        <f>IF(E37="","",VLOOKUP(E37,'Konversi Jab'!$C$4:$G$512,4,FALSE))</f>
        <v/>
      </c>
      <c r="BZ37" s="12"/>
      <c r="CA37" s="398" t="str">
        <f>IF(V37="","",VLOOKUP(V37,'Konversi Jab'!$C$4:$G$512,2,FALSE))</f>
        <v/>
      </c>
      <c r="CB37" s="398"/>
      <c r="CC37" s="398"/>
      <c r="CD37" s="398"/>
      <c r="CE37" s="398"/>
      <c r="CF37" s="398"/>
      <c r="CG37" s="398"/>
      <c r="CH37" s="398"/>
      <c r="CI37" s="397" t="str">
        <f>IF(V37="","",VLOOKUP(V37,'Konversi Jab'!$C$4:$G$512,4,FALSE))</f>
        <v/>
      </c>
      <c r="CK37" s="398" t="str">
        <f>IF(AM37="","",VLOOKUP(AM37,'Konversi Jab'!$C$4:$G$512,2,FALSE))</f>
        <v/>
      </c>
      <c r="CL37" s="398"/>
      <c r="CM37" s="398"/>
      <c r="CN37" s="398"/>
      <c r="CO37" s="398"/>
      <c r="CP37" s="398"/>
      <c r="CQ37" s="398"/>
      <c r="CR37" s="398"/>
      <c r="CS37" s="397" t="str">
        <f>IF(AM37="","",VLOOKUP(AM37,'Konversi Jab'!$C$4:$G$512,4,FALSE))</f>
        <v/>
      </c>
      <c r="CT37" s="12"/>
      <c r="CU37" s="398" t="str">
        <f>IF(BD37="","",VLOOKUP(BD37,'Konversi Jab'!$C$4:$G$512,2,FALSE))</f>
        <v/>
      </c>
      <c r="CV37" s="398"/>
      <c r="CW37" s="398"/>
      <c r="CX37" s="398"/>
      <c r="CY37" s="398"/>
      <c r="CZ37" s="398"/>
      <c r="DA37" s="398"/>
      <c r="DB37" s="398"/>
      <c r="DC37" s="397" t="str">
        <f>IF(BD37="","",VLOOKUP(BD37,'Konversi Jab'!$C$4:$G$512,4,FALSE))</f>
        <v/>
      </c>
    </row>
    <row r="38" spans="2:107" ht="11" customHeight="1" thickBot="1" x14ac:dyDescent="0.25">
      <c r="B38" s="72"/>
      <c r="C38" s="9"/>
      <c r="D38" s="471" t="s">
        <v>63</v>
      </c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3"/>
      <c r="Q38" s="11"/>
      <c r="R38" s="12"/>
      <c r="S38" s="12"/>
      <c r="T38" s="18"/>
      <c r="U38" s="471" t="s">
        <v>58</v>
      </c>
      <c r="V38" s="472"/>
      <c r="W38" s="472"/>
      <c r="X38" s="472"/>
      <c r="Y38" s="472"/>
      <c r="Z38" s="472"/>
      <c r="AA38" s="472"/>
      <c r="AB38" s="472"/>
      <c r="AC38" s="472"/>
      <c r="AD38" s="472"/>
      <c r="AE38" s="483"/>
      <c r="AF38" s="472"/>
      <c r="AG38" s="473"/>
      <c r="AH38" s="3"/>
      <c r="AI38" s="1"/>
      <c r="AJ38" s="11"/>
      <c r="AK38" s="9"/>
      <c r="AL38" s="471" t="s">
        <v>59</v>
      </c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3"/>
      <c r="AY38" s="3"/>
      <c r="AZ38" s="1"/>
      <c r="BA38" s="12"/>
      <c r="BB38" s="19"/>
      <c r="BC38" s="471" t="s">
        <v>60</v>
      </c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3"/>
      <c r="BQ38" s="398" t="str">
        <f>IF(E38="","",VLOOKUP(E38,'Konversi Jab'!$C$4:$G$512,2,FALSE))</f>
        <v/>
      </c>
      <c r="BR38" s="398"/>
      <c r="BS38" s="398"/>
      <c r="BT38" s="398"/>
      <c r="BU38" s="398"/>
      <c r="BV38" s="398"/>
      <c r="BW38" s="398"/>
      <c r="BX38" s="398"/>
      <c r="BY38" s="397" t="str">
        <f>IF(E38="","",VLOOKUP(E38,'Konversi Jab'!$C$4:$G$512,4,FALSE))</f>
        <v/>
      </c>
      <c r="BZ38" s="12"/>
      <c r="CA38" s="398" t="str">
        <f>IF(V38="","",VLOOKUP(V38,'Konversi Jab'!$C$4:$G$512,2,FALSE))</f>
        <v/>
      </c>
      <c r="CB38" s="398"/>
      <c r="CC38" s="398"/>
      <c r="CD38" s="398"/>
      <c r="CE38" s="398"/>
      <c r="CF38" s="398"/>
      <c r="CG38" s="398"/>
      <c r="CH38" s="398"/>
      <c r="CI38" s="397" t="str">
        <f>IF(V38="","",VLOOKUP(V38,'Konversi Jab'!$C$4:$G$512,4,FALSE))</f>
        <v/>
      </c>
      <c r="CK38" s="398" t="str">
        <f>IF(AM38="","",VLOOKUP(AM38,'Konversi Jab'!$C$4:$G$512,2,FALSE))</f>
        <v/>
      </c>
      <c r="CL38" s="398"/>
      <c r="CM38" s="398"/>
      <c r="CN38" s="398"/>
      <c r="CO38" s="398"/>
      <c r="CP38" s="398"/>
      <c r="CQ38" s="398"/>
      <c r="CR38" s="398"/>
      <c r="CS38" s="397" t="str">
        <f>IF(AM38="","",VLOOKUP(AM38,'Konversi Jab'!$C$4:$G$512,4,FALSE))</f>
        <v/>
      </c>
      <c r="CT38" s="12"/>
      <c r="CU38" s="398" t="str">
        <f>IF(BD38="","",VLOOKUP(BD38,'Konversi Jab'!$C$4:$G$512,2,FALSE))</f>
        <v/>
      </c>
      <c r="CV38" s="398"/>
      <c r="CW38" s="398"/>
      <c r="CX38" s="398"/>
      <c r="CY38" s="398"/>
      <c r="CZ38" s="398"/>
      <c r="DA38" s="398"/>
      <c r="DB38" s="398"/>
      <c r="DC38" s="397" t="str">
        <f>IF(BD38="","",VLOOKUP(BD38,'Konversi Jab'!$C$4:$G$512,4,FALSE))</f>
        <v/>
      </c>
    </row>
    <row r="39" spans="2:107" ht="11" customHeight="1" thickBot="1" x14ac:dyDescent="0.25">
      <c r="B39" s="72"/>
      <c r="C39" s="20"/>
      <c r="D39" s="474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6"/>
      <c r="Q39" s="11"/>
      <c r="R39" s="12"/>
      <c r="S39" s="12"/>
      <c r="T39" s="2"/>
      <c r="U39" s="474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6"/>
      <c r="AH39" s="30"/>
      <c r="AI39" s="1"/>
      <c r="AJ39" s="11"/>
      <c r="AK39" s="20"/>
      <c r="AL39" s="474"/>
      <c r="AM39" s="475"/>
      <c r="AN39" s="475"/>
      <c r="AO39" s="475"/>
      <c r="AP39" s="475"/>
      <c r="AQ39" s="475"/>
      <c r="AR39" s="475"/>
      <c r="AS39" s="475"/>
      <c r="AT39" s="475"/>
      <c r="AU39" s="475"/>
      <c r="AV39" s="475"/>
      <c r="AW39" s="475"/>
      <c r="AX39" s="476"/>
      <c r="AY39" s="30"/>
      <c r="AZ39" s="1"/>
      <c r="BA39" s="11"/>
      <c r="BB39" s="21"/>
      <c r="BC39" s="474"/>
      <c r="BD39" s="475"/>
      <c r="BE39" s="475"/>
      <c r="BF39" s="475"/>
      <c r="BG39" s="475"/>
      <c r="BH39" s="475"/>
      <c r="BI39" s="475"/>
      <c r="BJ39" s="475"/>
      <c r="BK39" s="475"/>
      <c r="BL39" s="475"/>
      <c r="BM39" s="475"/>
      <c r="BN39" s="475"/>
      <c r="BO39" s="476"/>
      <c r="BQ39" s="398" t="str">
        <f>IF(E39="","",VLOOKUP(E39,'Konversi Jab'!$C$4:$G$512,2,FALSE))</f>
        <v/>
      </c>
      <c r="BR39" s="398"/>
      <c r="BS39" s="398"/>
      <c r="BT39" s="398"/>
      <c r="BU39" s="398"/>
      <c r="BV39" s="398"/>
      <c r="BW39" s="398"/>
      <c r="BX39" s="398"/>
      <c r="BY39" s="397" t="str">
        <f>IF(E39="","",VLOOKUP(E39,'Konversi Jab'!$C$4:$G$512,4,FALSE))</f>
        <v/>
      </c>
      <c r="BZ39" s="12"/>
      <c r="CA39" s="398" t="str">
        <f>IF(V39="","",VLOOKUP(V39,'Konversi Jab'!$C$4:$G$512,2,FALSE))</f>
        <v/>
      </c>
      <c r="CB39" s="398"/>
      <c r="CC39" s="398"/>
      <c r="CD39" s="398"/>
      <c r="CE39" s="398"/>
      <c r="CF39" s="398"/>
      <c r="CG39" s="398"/>
      <c r="CH39" s="398"/>
      <c r="CI39" s="397" t="str">
        <f>IF(V39="","",VLOOKUP(V39,'Konversi Jab'!$C$4:$G$512,4,FALSE))</f>
        <v/>
      </c>
      <c r="CK39" s="398" t="str">
        <f>IF(AM39="","",VLOOKUP(AM39,'Konversi Jab'!$C$4:$G$512,2,FALSE))</f>
        <v/>
      </c>
      <c r="CL39" s="398"/>
      <c r="CM39" s="398"/>
      <c r="CN39" s="398"/>
      <c r="CO39" s="398"/>
      <c r="CP39" s="398"/>
      <c r="CQ39" s="398"/>
      <c r="CR39" s="398"/>
      <c r="CS39" s="397" t="str">
        <f>IF(AM39="","",VLOOKUP(AM39,'Konversi Jab'!$C$4:$G$512,4,FALSE))</f>
        <v/>
      </c>
      <c r="CT39" s="12"/>
      <c r="CU39" s="398" t="str">
        <f>IF(BD39="","",VLOOKUP(BD39,'Konversi Jab'!$C$4:$G$512,2,FALSE))</f>
        <v/>
      </c>
      <c r="CV39" s="398"/>
      <c r="CW39" s="398"/>
      <c r="CX39" s="398"/>
      <c r="CY39" s="398"/>
      <c r="CZ39" s="398"/>
      <c r="DA39" s="398"/>
      <c r="DB39" s="398"/>
      <c r="DC39" s="397" t="str">
        <f>IF(BD39="","",VLOOKUP(BD39,'Konversi Jab'!$C$4:$G$512,4,FALSE))</f>
        <v/>
      </c>
    </row>
    <row r="40" spans="2:107" ht="11" customHeight="1" thickBot="1" x14ac:dyDescent="0.25">
      <c r="B40" s="59"/>
      <c r="C40" s="9"/>
      <c r="D40" s="467" t="s">
        <v>1386</v>
      </c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9"/>
      <c r="Q40" s="11"/>
      <c r="R40" s="12"/>
      <c r="S40" s="12"/>
      <c r="T40" s="2"/>
      <c r="U40" s="467" t="s">
        <v>1386</v>
      </c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9"/>
      <c r="AH40" s="1"/>
      <c r="AI40" s="1"/>
      <c r="AJ40" s="11"/>
      <c r="AK40" s="9"/>
      <c r="AL40" s="467" t="s">
        <v>1386</v>
      </c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9"/>
      <c r="AY40" s="1"/>
      <c r="AZ40" s="1"/>
      <c r="BA40" s="11"/>
      <c r="BB40" s="11"/>
      <c r="BC40" s="467" t="s">
        <v>1386</v>
      </c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9"/>
      <c r="BQ40" s="398" t="str">
        <f>IF(E40="","",VLOOKUP(E40,'Konversi Jab'!$C$4:$G$512,2,FALSE))</f>
        <v/>
      </c>
      <c r="BR40" s="398"/>
      <c r="BS40" s="398"/>
      <c r="BT40" s="398"/>
      <c r="BU40" s="398"/>
      <c r="BV40" s="398"/>
      <c r="BW40" s="398"/>
      <c r="BX40" s="398"/>
      <c r="BY40" s="397" t="str">
        <f>IF(E40="","",VLOOKUP(E40,'Konversi Jab'!$C$4:$G$512,4,FALSE))</f>
        <v/>
      </c>
      <c r="BZ40" s="12"/>
      <c r="CA40" s="398" t="str">
        <f>IF(V40="","",VLOOKUP(V40,'Konversi Jab'!$C$4:$G$512,2,FALSE))</f>
        <v/>
      </c>
      <c r="CB40" s="398"/>
      <c r="CC40" s="398"/>
      <c r="CD40" s="398"/>
      <c r="CE40" s="398"/>
      <c r="CF40" s="398"/>
      <c r="CG40" s="398"/>
      <c r="CH40" s="398"/>
      <c r="CI40" s="397" t="str">
        <f>IF(V40="","",VLOOKUP(V40,'Konversi Jab'!$C$4:$G$512,4,FALSE))</f>
        <v/>
      </c>
      <c r="CK40" s="398" t="str">
        <f>IF(AM40="","",VLOOKUP(AM40,'Konversi Jab'!$C$4:$G$512,2,FALSE))</f>
        <v/>
      </c>
      <c r="CL40" s="398"/>
      <c r="CM40" s="398"/>
      <c r="CN40" s="398"/>
      <c r="CO40" s="398"/>
      <c r="CP40" s="398"/>
      <c r="CQ40" s="398"/>
      <c r="CR40" s="398"/>
      <c r="CS40" s="397" t="str">
        <f>IF(AM40="","",VLOOKUP(AM40,'Konversi Jab'!$C$4:$G$512,4,FALSE))</f>
        <v/>
      </c>
      <c r="CT40" s="12"/>
      <c r="CU40" s="398" t="str">
        <f>IF(BD40="","",VLOOKUP(BD40,'Konversi Jab'!$C$4:$G$512,2,FALSE))</f>
        <v/>
      </c>
      <c r="CV40" s="398"/>
      <c r="CW40" s="398"/>
      <c r="CX40" s="398"/>
      <c r="CY40" s="398"/>
      <c r="CZ40" s="398"/>
      <c r="DA40" s="398"/>
      <c r="DB40" s="398"/>
      <c r="DC40" s="397" t="str">
        <f>IF(BD40="","",VLOOKUP(BD40,'Konversi Jab'!$C$4:$G$512,4,FALSE))</f>
        <v/>
      </c>
    </row>
    <row r="41" spans="2:107" ht="11" customHeight="1" x14ac:dyDescent="0.2">
      <c r="C41" s="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11"/>
      <c r="R41" s="12"/>
      <c r="S41" s="12"/>
      <c r="T41" s="2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2"/>
      <c r="AI41" s="2"/>
      <c r="AJ41" s="11"/>
      <c r="AK41" s="9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12"/>
      <c r="AZ41" s="12"/>
      <c r="BA41" s="11"/>
      <c r="BB41" s="11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Q41" s="398" t="str">
        <f>IF(E41="","",VLOOKUP(E41,'Konversi Jab'!$C$4:$G$512,2,FALSE))</f>
        <v/>
      </c>
      <c r="BR41" s="398"/>
      <c r="BS41" s="398"/>
      <c r="BT41" s="398"/>
      <c r="BU41" s="398"/>
      <c r="BV41" s="398"/>
      <c r="BW41" s="398"/>
      <c r="BX41" s="398"/>
      <c r="BY41" s="397" t="str">
        <f>IF(E41="","",VLOOKUP(E41,'Konversi Jab'!$C$4:$G$512,4,FALSE))</f>
        <v/>
      </c>
      <c r="BZ41" s="12"/>
      <c r="CA41" s="398" t="str">
        <f>IF(V41="","",VLOOKUP(V41,'Konversi Jab'!$C$4:$G$512,2,FALSE))</f>
        <v/>
      </c>
      <c r="CB41" s="398"/>
      <c r="CC41" s="398"/>
      <c r="CD41" s="398"/>
      <c r="CE41" s="398"/>
      <c r="CF41" s="398"/>
      <c r="CG41" s="398"/>
      <c r="CH41" s="398"/>
      <c r="CI41" s="397" t="str">
        <f>IF(V41="","",VLOOKUP(V41,'Konversi Jab'!$C$4:$G$512,4,FALSE))</f>
        <v/>
      </c>
      <c r="CK41" s="398" t="str">
        <f>IF(AM41="","",VLOOKUP(AM41,'Konversi Jab'!$C$4:$G$512,2,FALSE))</f>
        <v/>
      </c>
      <c r="CL41" s="398"/>
      <c r="CM41" s="398"/>
      <c r="CN41" s="398"/>
      <c r="CO41" s="398"/>
      <c r="CP41" s="398"/>
      <c r="CQ41" s="398"/>
      <c r="CR41" s="398"/>
      <c r="CS41" s="397" t="str">
        <f>IF(AM41="","",VLOOKUP(AM41,'Konversi Jab'!$C$4:$G$512,4,FALSE))</f>
        <v/>
      </c>
      <c r="CT41" s="12"/>
      <c r="CU41" s="398" t="str">
        <f>IF(BD41="","",VLOOKUP(BD41,'Konversi Jab'!$C$4:$G$512,2,FALSE))</f>
        <v/>
      </c>
      <c r="CV41" s="398"/>
      <c r="CW41" s="398"/>
      <c r="CX41" s="398"/>
      <c r="CY41" s="398"/>
      <c r="CZ41" s="398"/>
      <c r="DA41" s="398"/>
      <c r="DB41" s="398"/>
      <c r="DC41" s="397" t="str">
        <f>IF(BD41="","",VLOOKUP(BD41,'Konversi Jab'!$C$4:$G$512,4,FALSE))</f>
        <v/>
      </c>
    </row>
    <row r="42" spans="2:107" ht="11" customHeight="1" x14ac:dyDescent="0.2">
      <c r="C42" s="3"/>
      <c r="D42" s="98" t="s">
        <v>95</v>
      </c>
      <c r="E42" s="101" t="s">
        <v>94</v>
      </c>
      <c r="F42" s="112"/>
      <c r="G42" s="108"/>
      <c r="H42" s="108"/>
      <c r="I42" s="108"/>
      <c r="J42" s="108"/>
      <c r="K42" s="108"/>
      <c r="L42" s="109"/>
      <c r="M42" s="99" t="s">
        <v>125</v>
      </c>
      <c r="N42" s="99" t="s">
        <v>10</v>
      </c>
      <c r="O42" s="99" t="s">
        <v>126</v>
      </c>
      <c r="P42" s="106" t="s">
        <v>127</v>
      </c>
      <c r="Q42" s="11"/>
      <c r="R42" s="12"/>
      <c r="S42" s="12"/>
      <c r="T42" s="11"/>
      <c r="U42" s="98" t="s">
        <v>95</v>
      </c>
      <c r="V42" s="101" t="s">
        <v>94</v>
      </c>
      <c r="W42" s="112"/>
      <c r="X42" s="108"/>
      <c r="Y42" s="108"/>
      <c r="Z42" s="108"/>
      <c r="AA42" s="108"/>
      <c r="AB42" s="108"/>
      <c r="AC42" s="109"/>
      <c r="AD42" s="99" t="s">
        <v>125</v>
      </c>
      <c r="AE42" s="99" t="s">
        <v>10</v>
      </c>
      <c r="AF42" s="99" t="s">
        <v>126</v>
      </c>
      <c r="AG42" s="106" t="s">
        <v>127</v>
      </c>
      <c r="AH42" s="11"/>
      <c r="AI42" s="11"/>
      <c r="AJ42" s="11"/>
      <c r="AK42" s="9"/>
      <c r="AL42" s="98" t="s">
        <v>95</v>
      </c>
      <c r="AM42" s="101" t="s">
        <v>94</v>
      </c>
      <c r="AN42" s="112"/>
      <c r="AO42" s="108"/>
      <c r="AP42" s="108"/>
      <c r="AQ42" s="108"/>
      <c r="AR42" s="108"/>
      <c r="AS42" s="108"/>
      <c r="AT42" s="109"/>
      <c r="AU42" s="99" t="s">
        <v>125</v>
      </c>
      <c r="AV42" s="99" t="s">
        <v>10</v>
      </c>
      <c r="AW42" s="99" t="s">
        <v>126</v>
      </c>
      <c r="AX42" s="106" t="s">
        <v>127</v>
      </c>
      <c r="AY42" s="12"/>
      <c r="AZ42" s="12"/>
      <c r="BA42" s="11"/>
      <c r="BB42" s="11"/>
      <c r="BC42" s="98" t="s">
        <v>95</v>
      </c>
      <c r="BD42" s="101" t="s">
        <v>94</v>
      </c>
      <c r="BE42" s="112"/>
      <c r="BF42" s="108"/>
      <c r="BG42" s="108"/>
      <c r="BH42" s="108"/>
      <c r="BI42" s="108"/>
      <c r="BJ42" s="108"/>
      <c r="BK42" s="109"/>
      <c r="BL42" s="99" t="s">
        <v>125</v>
      </c>
      <c r="BM42" s="99" t="s">
        <v>10</v>
      </c>
      <c r="BN42" s="99" t="s">
        <v>126</v>
      </c>
      <c r="BO42" s="106" t="s">
        <v>127</v>
      </c>
      <c r="BQ42" s="398" t="e">
        <f>IF(E42="","",VLOOKUP(E42,'Konversi Jab'!$C$4:$G$512,2,FALSE))</f>
        <v>#N/A</v>
      </c>
      <c r="BR42" s="398"/>
      <c r="BS42" s="398"/>
      <c r="BT42" s="398"/>
      <c r="BU42" s="398"/>
      <c r="BV42" s="398"/>
      <c r="BW42" s="398"/>
      <c r="BX42" s="398"/>
      <c r="BY42" s="397" t="e">
        <f>IF(E42="","",VLOOKUP(E42,'Konversi Jab'!$C$4:$G$512,4,FALSE))</f>
        <v>#N/A</v>
      </c>
      <c r="BZ42" s="12"/>
      <c r="CA42" s="398" t="e">
        <f>IF(V42="","",VLOOKUP(V42,'Konversi Jab'!$C$4:$G$512,2,FALSE))</f>
        <v>#N/A</v>
      </c>
      <c r="CB42" s="398"/>
      <c r="CC42" s="398"/>
      <c r="CD42" s="398"/>
      <c r="CE42" s="398"/>
      <c r="CF42" s="398"/>
      <c r="CG42" s="398"/>
      <c r="CH42" s="398"/>
      <c r="CI42" s="397" t="e">
        <f>IF(V42="","",VLOOKUP(V42,'Konversi Jab'!$C$4:$G$512,4,FALSE))</f>
        <v>#N/A</v>
      </c>
      <c r="CK42" s="398" t="e">
        <f>IF(AM42="","",VLOOKUP(AM42,'Konversi Jab'!$C$4:$G$512,2,FALSE))</f>
        <v>#N/A</v>
      </c>
      <c r="CL42" s="398"/>
      <c r="CM42" s="398"/>
      <c r="CN42" s="398"/>
      <c r="CO42" s="398"/>
      <c r="CP42" s="398"/>
      <c r="CQ42" s="398"/>
      <c r="CR42" s="398"/>
      <c r="CS42" s="397" t="e">
        <f>IF(AM42="","",VLOOKUP(AM42,'Konversi Jab'!$C$4:$G$512,4,FALSE))</f>
        <v>#N/A</v>
      </c>
      <c r="CT42" s="12"/>
      <c r="CU42" s="398" t="e">
        <f>IF(BD42="","",VLOOKUP(BD42,'Konversi Jab'!$C$4:$G$512,2,FALSE))</f>
        <v>#N/A</v>
      </c>
      <c r="CV42" s="398"/>
      <c r="CW42" s="398"/>
      <c r="CX42" s="398"/>
      <c r="CY42" s="398"/>
      <c r="CZ42" s="398"/>
      <c r="DA42" s="398"/>
      <c r="DB42" s="398"/>
      <c r="DC42" s="397" t="e">
        <f>IF(BD42="","",VLOOKUP(BD42,'Konversi Jab'!$C$4:$G$512,4,FALSE))</f>
        <v>#N/A</v>
      </c>
    </row>
    <row r="43" spans="2:107" ht="9.75" customHeight="1" x14ac:dyDescent="0.2">
      <c r="C43" s="3"/>
      <c r="D43" s="98">
        <v>1</v>
      </c>
      <c r="E43" s="425" t="s">
        <v>557</v>
      </c>
      <c r="F43" s="399"/>
      <c r="G43" s="399"/>
      <c r="H43" s="399"/>
      <c r="I43" s="399"/>
      <c r="J43" s="399"/>
      <c r="K43" s="399"/>
      <c r="L43" s="400"/>
      <c r="M43" s="401">
        <v>9</v>
      </c>
      <c r="N43" s="401">
        <v>1</v>
      </c>
      <c r="O43" s="401"/>
      <c r="P43" s="401">
        <f t="shared" ref="P43:P49" si="7">N43-O43</f>
        <v>1</v>
      </c>
      <c r="Q43" s="11"/>
      <c r="R43" s="12"/>
      <c r="S43" s="12"/>
      <c r="T43" s="11"/>
      <c r="U43" s="118">
        <v>1</v>
      </c>
      <c r="V43" s="438" t="s">
        <v>2112</v>
      </c>
      <c r="W43" s="402"/>
      <c r="X43" s="402"/>
      <c r="Y43" s="402"/>
      <c r="Z43" s="402"/>
      <c r="AA43" s="402"/>
      <c r="AB43" s="402"/>
      <c r="AC43" s="439"/>
      <c r="AD43" s="401">
        <v>11</v>
      </c>
      <c r="AE43" s="401"/>
      <c r="AF43" s="401"/>
      <c r="AG43" s="401">
        <f t="shared" ref="AG43:AG48" si="8">AE43-AF43</f>
        <v>0</v>
      </c>
      <c r="AH43" s="11"/>
      <c r="AI43" s="11"/>
      <c r="AJ43" s="11"/>
      <c r="AK43" s="9"/>
      <c r="AL43" s="118">
        <v>1</v>
      </c>
      <c r="AM43" s="156" t="s">
        <v>29</v>
      </c>
      <c r="AN43" s="164"/>
      <c r="AO43" s="164"/>
      <c r="AP43" s="164"/>
      <c r="AQ43" s="164"/>
      <c r="AR43" s="164"/>
      <c r="AS43" s="164"/>
      <c r="AT43" s="95"/>
      <c r="AU43" s="118">
        <v>7</v>
      </c>
      <c r="AV43" s="189" t="e">
        <f>COUNTIFS(#REF!,AM43,#REF!,$E$11)</f>
        <v>#REF!</v>
      </c>
      <c r="AW43" s="118"/>
      <c r="AX43" s="118" t="e">
        <f>AV43-AW43</f>
        <v>#REF!</v>
      </c>
      <c r="AY43" s="12"/>
      <c r="AZ43" s="12"/>
      <c r="BA43" s="11"/>
      <c r="BB43" s="11"/>
      <c r="BC43" s="98">
        <v>1</v>
      </c>
      <c r="BD43" s="232" t="s">
        <v>2519</v>
      </c>
      <c r="BE43" s="161"/>
      <c r="BF43" s="161"/>
      <c r="BG43" s="161"/>
      <c r="BH43" s="161"/>
      <c r="BI43" s="161"/>
      <c r="BJ43" s="161"/>
      <c r="BK43" s="162"/>
      <c r="BL43" s="118">
        <v>7</v>
      </c>
      <c r="BM43" s="189" t="e">
        <f>COUNTIFS(#REF!,BD43,#REF!,$E$11)</f>
        <v>#REF!</v>
      </c>
      <c r="BN43" s="118"/>
      <c r="BO43" s="118" t="e">
        <f t="shared" ref="BO43:BO45" si="9">BM43-BN43</f>
        <v>#REF!</v>
      </c>
      <c r="BQ43" s="398" t="e">
        <f>IF(#REF!="","",VLOOKUP(#REF!,'Konversi Jab'!$C$4:$G$512,2,FALSE))</f>
        <v>#REF!</v>
      </c>
      <c r="BR43" s="398"/>
      <c r="BS43" s="398"/>
      <c r="BT43" s="398"/>
      <c r="BU43" s="398"/>
      <c r="BV43" s="398"/>
      <c r="BW43" s="398"/>
      <c r="BX43" s="398"/>
      <c r="BY43" s="397" t="e">
        <f>IF(#REF!="","",VLOOKUP(#REF!,'Konversi Jab'!$C$4:$G$512,4,FALSE))</f>
        <v>#REF!</v>
      </c>
      <c r="BZ43" s="12"/>
      <c r="CA43" s="398" t="e">
        <f>IF(V43="","",VLOOKUP(V43,'Konversi Jab'!$C$4:$G$512,2,FALSE))</f>
        <v>#N/A</v>
      </c>
      <c r="CB43" s="398"/>
      <c r="CC43" s="398"/>
      <c r="CD43" s="398"/>
      <c r="CE43" s="398"/>
      <c r="CF43" s="398"/>
      <c r="CG43" s="398"/>
      <c r="CH43" s="398"/>
      <c r="CI43" s="397" t="e">
        <f>IF(V43="","",VLOOKUP(V43,'Konversi Jab'!$C$4:$G$512,4,FALSE))</f>
        <v>#N/A</v>
      </c>
      <c r="CK43" s="398" t="str">
        <f>IF(AM43="","",VLOOKUP(AM43,'Konversi Jab'!$C$4:$G$512,2,FALSE))</f>
        <v>Penyusun Laporan Keuangan</v>
      </c>
      <c r="CL43" s="398"/>
      <c r="CM43" s="398"/>
      <c r="CN43" s="398"/>
      <c r="CO43" s="398"/>
      <c r="CP43" s="398"/>
      <c r="CQ43" s="398"/>
      <c r="CR43" s="398"/>
      <c r="CS43" s="397">
        <f>IF(AM43="","",VLOOKUP(AM43,'Konversi Jab'!$C$4:$G$512,4,FALSE))</f>
        <v>7</v>
      </c>
      <c r="CT43" s="12"/>
      <c r="CU43" s="398" t="e">
        <f>IF(BD43="","",VLOOKUP(BD43,'Konversi Jab'!$C$4:$G$512,2,FALSE))</f>
        <v>#N/A</v>
      </c>
      <c r="CV43" s="398"/>
      <c r="CW43" s="398"/>
      <c r="CX43" s="398"/>
      <c r="CY43" s="398"/>
      <c r="CZ43" s="398"/>
      <c r="DA43" s="398"/>
      <c r="DB43" s="398"/>
      <c r="DC43" s="397" t="e">
        <f>IF(BD43="","",VLOOKUP(BD43,'Konversi Jab'!$C$4:$G$512,4,FALSE))</f>
        <v>#N/A</v>
      </c>
    </row>
    <row r="44" spans="2:107" x14ac:dyDescent="0.2">
      <c r="C44" s="3"/>
      <c r="D44" s="100">
        <v>2</v>
      </c>
      <c r="E44" s="425" t="s">
        <v>674</v>
      </c>
      <c r="F44" s="399"/>
      <c r="G44" s="399"/>
      <c r="H44" s="399"/>
      <c r="I44" s="399"/>
      <c r="J44" s="399"/>
      <c r="K44" s="399"/>
      <c r="L44" s="400"/>
      <c r="M44" s="401">
        <v>8</v>
      </c>
      <c r="N44" s="401">
        <v>1</v>
      </c>
      <c r="O44" s="401"/>
      <c r="P44" s="401">
        <f t="shared" si="7"/>
        <v>1</v>
      </c>
      <c r="Q44" s="11"/>
      <c r="R44" s="12"/>
      <c r="S44" s="12"/>
      <c r="T44" s="11"/>
      <c r="U44" s="118">
        <v>2</v>
      </c>
      <c r="V44" s="427" t="s">
        <v>2113</v>
      </c>
      <c r="W44" s="403"/>
      <c r="X44" s="403"/>
      <c r="Y44" s="403"/>
      <c r="Z44" s="403"/>
      <c r="AA44" s="403"/>
      <c r="AB44" s="403"/>
      <c r="AC44" s="404"/>
      <c r="AD44" s="401">
        <v>9</v>
      </c>
      <c r="AE44" s="401"/>
      <c r="AF44" s="401"/>
      <c r="AG44" s="401">
        <f t="shared" si="8"/>
        <v>0</v>
      </c>
      <c r="AH44" s="11"/>
      <c r="AI44" s="11"/>
      <c r="AJ44" s="11"/>
      <c r="AK44" s="9"/>
      <c r="AL44" s="117">
        <v>2</v>
      </c>
      <c r="AM44" s="232" t="s">
        <v>1585</v>
      </c>
      <c r="AN44" s="230"/>
      <c r="AO44" s="230"/>
      <c r="AP44" s="230"/>
      <c r="AQ44" s="230"/>
      <c r="AR44" s="230"/>
      <c r="AS44" s="230"/>
      <c r="AT44" s="231"/>
      <c r="AU44" s="118">
        <v>6</v>
      </c>
      <c r="AV44" s="189" t="e">
        <f>COUNTIFS(#REF!,AM44,#REF!,$E$11)</f>
        <v>#REF!</v>
      </c>
      <c r="AW44" s="118"/>
      <c r="AX44" s="118" t="e">
        <f>AV44-AW44</f>
        <v>#REF!</v>
      </c>
      <c r="AY44" s="22"/>
      <c r="AZ44" s="22"/>
      <c r="BA44" s="11"/>
      <c r="BB44" s="11"/>
      <c r="BC44" s="98">
        <v>2</v>
      </c>
      <c r="BD44" s="232" t="s">
        <v>1807</v>
      </c>
      <c r="BE44" s="161"/>
      <c r="BF44" s="161"/>
      <c r="BG44" s="161"/>
      <c r="BH44" s="161"/>
      <c r="BI44" s="161"/>
      <c r="BJ44" s="161"/>
      <c r="BK44" s="162"/>
      <c r="BL44" s="118">
        <v>6</v>
      </c>
      <c r="BM44" s="189" t="e">
        <f>COUNTIFS(#REF!,BD44,#REF!,$E$11)</f>
        <v>#REF!</v>
      </c>
      <c r="BN44" s="118"/>
      <c r="BO44" s="118" t="e">
        <f t="shared" si="9"/>
        <v>#REF!</v>
      </c>
      <c r="BQ44" s="398" t="e">
        <f>IF(#REF!="","",VLOOKUP(#REF!,'Konversi Jab'!$C$4:$G$512,2,FALSE))</f>
        <v>#REF!</v>
      </c>
      <c r="BR44" s="398"/>
      <c r="BS44" s="398"/>
      <c r="BT44" s="398"/>
      <c r="BU44" s="398"/>
      <c r="BV44" s="398"/>
      <c r="BW44" s="398"/>
      <c r="BX44" s="398"/>
      <c r="BY44" s="397" t="e">
        <f>IF(#REF!="","",VLOOKUP(#REF!,'Konversi Jab'!$C$4:$G$512,4,FALSE))</f>
        <v>#REF!</v>
      </c>
      <c r="BZ44" s="12"/>
      <c r="CA44" s="398" t="e">
        <f>IF(V44="","",VLOOKUP(V44,'Konversi Jab'!$C$4:$G$512,2,FALSE))</f>
        <v>#N/A</v>
      </c>
      <c r="CB44" s="398"/>
      <c r="CC44" s="398"/>
      <c r="CD44" s="398"/>
      <c r="CE44" s="398"/>
      <c r="CF44" s="398"/>
      <c r="CG44" s="398"/>
      <c r="CH44" s="398"/>
      <c r="CI44" s="397" t="e">
        <f>IF(V44="","",VLOOKUP(V44,'Konversi Jab'!$C$4:$G$512,4,FALSE))</f>
        <v>#N/A</v>
      </c>
      <c r="CK44" s="398" t="e">
        <f>IF(AM44="","",VLOOKUP(AM44,'Konversi Jab'!$C$4:$G$512,2,FALSE))</f>
        <v>#N/A</v>
      </c>
      <c r="CL44" s="398"/>
      <c r="CM44" s="398"/>
      <c r="CN44" s="398"/>
      <c r="CO44" s="398"/>
      <c r="CP44" s="398"/>
      <c r="CQ44" s="398"/>
      <c r="CR44" s="398"/>
      <c r="CS44" s="397" t="e">
        <f>IF(AM44="","",VLOOKUP(AM44,'Konversi Jab'!$C$4:$G$512,4,FALSE))</f>
        <v>#N/A</v>
      </c>
      <c r="CT44" s="12"/>
      <c r="CU44" s="398" t="e">
        <f>IF(BD44="","",VLOOKUP(BD44,'Konversi Jab'!$C$4:$G$512,2,FALSE))</f>
        <v>#N/A</v>
      </c>
      <c r="CV44" s="398"/>
      <c r="CW44" s="398"/>
      <c r="CX44" s="398"/>
      <c r="CY44" s="398"/>
      <c r="CZ44" s="398"/>
      <c r="DA44" s="398"/>
      <c r="DB44" s="398"/>
      <c r="DC44" s="397" t="e">
        <f>IF(BD44="","",VLOOKUP(BD44,'Konversi Jab'!$C$4:$G$512,4,FALSE))</f>
        <v>#N/A</v>
      </c>
    </row>
    <row r="45" spans="2:107" ht="9.75" customHeight="1" x14ac:dyDescent="0.2">
      <c r="C45" s="3"/>
      <c r="D45" s="98">
        <v>3</v>
      </c>
      <c r="E45" s="232" t="s">
        <v>1944</v>
      </c>
      <c r="F45" s="161"/>
      <c r="G45" s="161"/>
      <c r="H45" s="161"/>
      <c r="I45" s="161"/>
      <c r="J45" s="161"/>
      <c r="K45" s="161"/>
      <c r="L45" s="162"/>
      <c r="M45" s="118">
        <v>7</v>
      </c>
      <c r="N45" s="189" t="e">
        <f>COUNTIFS(#REF!,E45,#REF!,$E$11)</f>
        <v>#REF!</v>
      </c>
      <c r="O45" s="118"/>
      <c r="P45" s="118" t="e">
        <f t="shared" si="7"/>
        <v>#REF!</v>
      </c>
      <c r="R45" s="1"/>
      <c r="S45" s="12"/>
      <c r="T45" s="11"/>
      <c r="U45" s="118">
        <v>3</v>
      </c>
      <c r="V45" s="427" t="s">
        <v>853</v>
      </c>
      <c r="W45" s="403"/>
      <c r="X45" s="403"/>
      <c r="Y45" s="403"/>
      <c r="Z45" s="403"/>
      <c r="AA45" s="403"/>
      <c r="AB45" s="403"/>
      <c r="AC45" s="404"/>
      <c r="AD45" s="401">
        <v>8</v>
      </c>
      <c r="AE45" s="401"/>
      <c r="AF45" s="401"/>
      <c r="AG45" s="401">
        <f t="shared" si="8"/>
        <v>0</v>
      </c>
      <c r="AH45" s="11"/>
      <c r="AI45" s="11"/>
      <c r="AJ45" s="11"/>
      <c r="AK45" s="9"/>
      <c r="AL45" s="118">
        <v>3</v>
      </c>
      <c r="AM45" s="156" t="s">
        <v>2505</v>
      </c>
      <c r="AN45" s="164"/>
      <c r="AO45" s="164"/>
      <c r="AP45" s="164"/>
      <c r="AQ45" s="164"/>
      <c r="AR45" s="164"/>
      <c r="AS45" s="164"/>
      <c r="AT45" s="95"/>
      <c r="AU45" s="118">
        <v>6</v>
      </c>
      <c r="AV45" s="189" t="e">
        <f>COUNTIFS(#REF!,AM45,#REF!,$E$11)</f>
        <v>#REF!</v>
      </c>
      <c r="AW45" s="118"/>
      <c r="AX45" s="118" t="e">
        <f>AV45-AW45</f>
        <v>#REF!</v>
      </c>
      <c r="AY45" s="22"/>
      <c r="AZ45" s="22"/>
      <c r="BA45" s="11"/>
      <c r="BB45" s="11"/>
      <c r="BC45" s="98">
        <v>3</v>
      </c>
      <c r="BD45" s="99" t="s">
        <v>0</v>
      </c>
      <c r="BE45" s="112"/>
      <c r="BF45" s="108"/>
      <c r="BG45" s="108"/>
      <c r="BH45" s="108"/>
      <c r="BI45" s="108"/>
      <c r="BJ45" s="108"/>
      <c r="BK45" s="109"/>
      <c r="BL45" s="118">
        <v>5</v>
      </c>
      <c r="BM45" s="189" t="e">
        <f>COUNTIFS(#REF!,BD45,#REF!,$E$11)</f>
        <v>#REF!</v>
      </c>
      <c r="BN45" s="118"/>
      <c r="BO45" s="118" t="e">
        <f t="shared" si="9"/>
        <v>#REF!</v>
      </c>
      <c r="BQ45" s="398" t="e">
        <f>IF(#REF!="","",VLOOKUP(#REF!,'Konversi Jab'!$C$4:$G$512,2,FALSE))</f>
        <v>#REF!</v>
      </c>
      <c r="BR45" s="398"/>
      <c r="BS45" s="398"/>
      <c r="BT45" s="398"/>
      <c r="BU45" s="398"/>
      <c r="BV45" s="398"/>
      <c r="BW45" s="398"/>
      <c r="BX45" s="398"/>
      <c r="BY45" s="397" t="e">
        <f>IF(#REF!="","",VLOOKUP(#REF!,'Konversi Jab'!$C$4:$G$512,4,FALSE))</f>
        <v>#REF!</v>
      </c>
      <c r="BZ45" s="12"/>
      <c r="CA45" s="398" t="e">
        <f>IF(V45="","",VLOOKUP(V45,'Konversi Jab'!$C$4:$G$512,2,FALSE))</f>
        <v>#N/A</v>
      </c>
      <c r="CB45" s="398"/>
      <c r="CC45" s="398"/>
      <c r="CD45" s="398"/>
      <c r="CE45" s="398"/>
      <c r="CF45" s="398"/>
      <c r="CG45" s="398"/>
      <c r="CH45" s="398"/>
      <c r="CI45" s="397" t="e">
        <f>IF(V45="","",VLOOKUP(V45,'Konversi Jab'!$C$4:$G$512,4,FALSE))</f>
        <v>#N/A</v>
      </c>
      <c r="CK45" s="398" t="e">
        <f>IF(AM45="","",VLOOKUP(AM45,'Konversi Jab'!$C$4:$G$512,2,FALSE))</f>
        <v>#N/A</v>
      </c>
      <c r="CL45" s="398"/>
      <c r="CM45" s="398"/>
      <c r="CN45" s="398"/>
      <c r="CO45" s="398"/>
      <c r="CP45" s="398"/>
      <c r="CQ45" s="398"/>
      <c r="CR45" s="398"/>
      <c r="CS45" s="397" t="e">
        <f>IF(AM45="","",VLOOKUP(AM45,'Konversi Jab'!$C$4:$G$512,4,FALSE))</f>
        <v>#N/A</v>
      </c>
      <c r="CT45" s="12"/>
      <c r="CU45" s="398" t="str">
        <f>IF(BD45="","",VLOOKUP(BD45,'Konversi Jab'!$C$4:$G$512,2,FALSE))</f>
        <v>Pengadministrasi Umum</v>
      </c>
      <c r="CV45" s="398"/>
      <c r="CW45" s="398"/>
      <c r="CX45" s="398"/>
      <c r="CY45" s="398"/>
      <c r="CZ45" s="398"/>
      <c r="DA45" s="398"/>
      <c r="DB45" s="398"/>
      <c r="DC45" s="397">
        <f>IF(BD45="","",VLOOKUP(BD45,'Konversi Jab'!$C$4:$G$512,4,FALSE))</f>
        <v>5</v>
      </c>
    </row>
    <row r="46" spans="2:107" ht="11" customHeight="1" x14ac:dyDescent="0.2">
      <c r="C46" s="3"/>
      <c r="D46" s="100">
        <v>4</v>
      </c>
      <c r="E46" s="232" t="s">
        <v>1935</v>
      </c>
      <c r="F46" s="112"/>
      <c r="G46" s="108"/>
      <c r="H46" s="108"/>
      <c r="I46" s="108"/>
      <c r="J46" s="108"/>
      <c r="K46" s="108"/>
      <c r="L46" s="109"/>
      <c r="M46" s="118">
        <v>7</v>
      </c>
      <c r="N46" s="189" t="e">
        <f>COUNTIFS(#REF!,E46,#REF!,$E$11)</f>
        <v>#REF!</v>
      </c>
      <c r="O46" s="118"/>
      <c r="P46" s="118" t="e">
        <f t="shared" si="7"/>
        <v>#REF!</v>
      </c>
      <c r="R46" s="1"/>
      <c r="S46" s="12"/>
      <c r="T46" s="11"/>
      <c r="U46" s="118">
        <v>4</v>
      </c>
      <c r="V46" s="427" t="s">
        <v>2114</v>
      </c>
      <c r="W46" s="403"/>
      <c r="X46" s="403"/>
      <c r="Y46" s="403"/>
      <c r="Z46" s="403"/>
      <c r="AA46" s="403"/>
      <c r="AB46" s="403"/>
      <c r="AC46" s="404"/>
      <c r="AD46" s="401">
        <v>8</v>
      </c>
      <c r="AE46" s="401"/>
      <c r="AF46" s="401"/>
      <c r="AG46" s="401">
        <f t="shared" si="8"/>
        <v>0</v>
      </c>
      <c r="AH46" s="11"/>
      <c r="AI46" s="11"/>
      <c r="AJ46" s="11"/>
      <c r="AK46" s="9"/>
      <c r="AL46" s="118">
        <v>4</v>
      </c>
      <c r="AM46" s="156" t="s">
        <v>1616</v>
      </c>
      <c r="AN46" s="164"/>
      <c r="AO46" s="164"/>
      <c r="AP46" s="164"/>
      <c r="AQ46" s="164"/>
      <c r="AR46" s="164"/>
      <c r="AS46" s="164"/>
      <c r="AT46" s="95"/>
      <c r="AU46" s="118">
        <v>5</v>
      </c>
      <c r="AV46" s="189" t="e">
        <f>COUNTIFS(#REF!,AM46,#REF!,$E$11)</f>
        <v>#REF!</v>
      </c>
      <c r="AW46" s="118"/>
      <c r="AX46" s="118" t="e">
        <f>AV46-AW46</f>
        <v>#REF!</v>
      </c>
      <c r="AY46" s="12"/>
      <c r="AZ46" s="12"/>
      <c r="BA46" s="11"/>
      <c r="BB46" s="11"/>
      <c r="BC46" s="16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Q46" s="398" t="e">
        <f>IF(#REF!="","",VLOOKUP(#REF!,'Konversi Jab'!$C$4:$G$512,2,FALSE))</f>
        <v>#REF!</v>
      </c>
      <c r="BR46" s="398"/>
      <c r="BS46" s="398"/>
      <c r="BT46" s="398"/>
      <c r="BU46" s="398"/>
      <c r="BV46" s="398"/>
      <c r="BW46" s="398"/>
      <c r="BX46" s="398"/>
      <c r="BY46" s="397" t="e">
        <f>IF(#REF!="","",VLOOKUP(#REF!,'Konversi Jab'!$C$4:$G$512,4,FALSE))</f>
        <v>#REF!</v>
      </c>
      <c r="BZ46" s="12"/>
      <c r="CA46" s="398" t="e">
        <f>IF(V46="","",VLOOKUP(V46,'Konversi Jab'!$C$4:$G$512,2,FALSE))</f>
        <v>#N/A</v>
      </c>
      <c r="CB46" s="398"/>
      <c r="CC46" s="398"/>
      <c r="CD46" s="398"/>
      <c r="CE46" s="398"/>
      <c r="CF46" s="398"/>
      <c r="CG46" s="398"/>
      <c r="CH46" s="398"/>
      <c r="CI46" s="397" t="e">
        <f>IF(V46="","",VLOOKUP(V46,'Konversi Jab'!$C$4:$G$512,4,FALSE))</f>
        <v>#N/A</v>
      </c>
      <c r="CK46" s="398" t="e">
        <f>IF(AM46="","",VLOOKUP(AM46,'Konversi Jab'!$C$4:$G$512,2,FALSE))</f>
        <v>#N/A</v>
      </c>
      <c r="CL46" s="398"/>
      <c r="CM46" s="398"/>
      <c r="CN46" s="398"/>
      <c r="CO46" s="398"/>
      <c r="CP46" s="398"/>
      <c r="CQ46" s="398"/>
      <c r="CR46" s="398"/>
      <c r="CS46" s="397" t="e">
        <f>IF(AM46="","",VLOOKUP(AM46,'Konversi Jab'!$C$4:$G$512,4,FALSE))</f>
        <v>#N/A</v>
      </c>
      <c r="CT46" s="12"/>
      <c r="CU46" s="398" t="str">
        <f>IF(BD46="","",VLOOKUP(BD46,'Konversi Jab'!$C$4:$G$512,2,FALSE))</f>
        <v/>
      </c>
      <c r="CV46" s="398"/>
      <c r="CW46" s="398"/>
      <c r="CX46" s="398"/>
      <c r="CY46" s="398"/>
      <c r="CZ46" s="398"/>
      <c r="DA46" s="398"/>
      <c r="DB46" s="398"/>
      <c r="DC46" s="397" t="str">
        <f>IF(BD46="","",VLOOKUP(BD46,'Konversi Jab'!$C$4:$G$512,4,FALSE))</f>
        <v/>
      </c>
    </row>
    <row r="47" spans="2:107" ht="11" customHeight="1" x14ac:dyDescent="0.2">
      <c r="C47" s="3"/>
      <c r="D47" s="98">
        <v>5</v>
      </c>
      <c r="E47" s="232" t="s">
        <v>1736</v>
      </c>
      <c r="F47" s="161"/>
      <c r="G47" s="161"/>
      <c r="H47" s="161"/>
      <c r="I47" s="161"/>
      <c r="J47" s="161"/>
      <c r="K47" s="161"/>
      <c r="L47" s="162"/>
      <c r="M47" s="118">
        <v>6</v>
      </c>
      <c r="N47" s="189" t="e">
        <f>COUNTIFS(#REF!,E47,#REF!,$E$11)</f>
        <v>#REF!</v>
      </c>
      <c r="O47" s="118"/>
      <c r="P47" s="118" t="e">
        <f t="shared" si="7"/>
        <v>#REF!</v>
      </c>
      <c r="R47" s="12"/>
      <c r="S47" s="12"/>
      <c r="T47" s="11"/>
      <c r="U47" s="118">
        <v>5</v>
      </c>
      <c r="V47" s="427" t="s">
        <v>2139</v>
      </c>
      <c r="W47" s="403"/>
      <c r="X47" s="403"/>
      <c r="Y47" s="403"/>
      <c r="Z47" s="403"/>
      <c r="AA47" s="403"/>
      <c r="AB47" s="403"/>
      <c r="AC47" s="404"/>
      <c r="AD47" s="401">
        <v>7</v>
      </c>
      <c r="AE47" s="401"/>
      <c r="AF47" s="401"/>
      <c r="AG47" s="401">
        <f t="shared" si="8"/>
        <v>0</v>
      </c>
      <c r="AH47" s="11"/>
      <c r="AI47" s="11"/>
      <c r="AJ47" s="21"/>
      <c r="AK47" s="9"/>
      <c r="AL47" s="91"/>
      <c r="AM47" s="90"/>
      <c r="AN47" s="89"/>
      <c r="AO47" s="89"/>
      <c r="AP47" s="89"/>
      <c r="AQ47" s="89"/>
      <c r="AR47" s="89"/>
      <c r="AS47" s="89"/>
      <c r="AT47" s="89"/>
      <c r="AU47" s="89"/>
      <c r="AV47" s="466"/>
      <c r="AW47" s="89"/>
      <c r="AX47" s="89"/>
      <c r="AY47" s="12"/>
      <c r="AZ47" s="12"/>
      <c r="BA47" s="11"/>
      <c r="BB47" s="11"/>
      <c r="BC47" s="12"/>
      <c r="BD47" s="11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Q47" s="398" t="e">
        <f>IF(#REF!="","",VLOOKUP(#REF!,'Konversi Jab'!$C$4:$G$512,2,FALSE))</f>
        <v>#REF!</v>
      </c>
      <c r="BR47" s="398"/>
      <c r="BS47" s="398"/>
      <c r="BT47" s="398"/>
      <c r="BU47" s="398"/>
      <c r="BV47" s="398"/>
      <c r="BW47" s="398"/>
      <c r="BX47" s="398"/>
      <c r="BY47" s="397" t="e">
        <f>IF(#REF!="","",VLOOKUP(#REF!,'Konversi Jab'!$C$4:$G$512,4,FALSE))</f>
        <v>#REF!</v>
      </c>
      <c r="BZ47" s="12"/>
      <c r="CA47" s="398" t="e">
        <f>IF(V47="","",VLOOKUP(V47,'Konversi Jab'!$C$4:$G$512,2,FALSE))</f>
        <v>#N/A</v>
      </c>
      <c r="CB47" s="398"/>
      <c r="CC47" s="398"/>
      <c r="CD47" s="398"/>
      <c r="CE47" s="398"/>
      <c r="CF47" s="398"/>
      <c r="CG47" s="398"/>
      <c r="CH47" s="398"/>
      <c r="CI47" s="397" t="e">
        <f>IF(V47="","",VLOOKUP(V47,'Konversi Jab'!$C$4:$G$512,4,FALSE))</f>
        <v>#N/A</v>
      </c>
      <c r="CK47" s="398" t="str">
        <f>IF(AM47="","",VLOOKUP(AM47,'Konversi Jab'!$C$4:$G$512,2,FALSE))</f>
        <v/>
      </c>
      <c r="CL47" s="398"/>
      <c r="CM47" s="398"/>
      <c r="CN47" s="398"/>
      <c r="CO47" s="398"/>
      <c r="CP47" s="398"/>
      <c r="CQ47" s="398"/>
      <c r="CR47" s="398"/>
      <c r="CS47" s="397" t="str">
        <f>IF(AM47="","",VLOOKUP(AM47,'Konversi Jab'!$C$4:$G$512,4,FALSE))</f>
        <v/>
      </c>
      <c r="CT47" s="12"/>
      <c r="CU47" s="398" t="str">
        <f>IF(BD47="","",VLOOKUP(BD47,'Konversi Jab'!$C$4:$G$512,2,FALSE))</f>
        <v/>
      </c>
      <c r="CV47" s="398"/>
      <c r="CW47" s="398"/>
      <c r="CX47" s="398"/>
      <c r="CY47" s="398"/>
      <c r="CZ47" s="398"/>
      <c r="DA47" s="398"/>
      <c r="DB47" s="398"/>
      <c r="DC47" s="397" t="str">
        <f>IF(BD47="","",VLOOKUP(BD47,'Konversi Jab'!$C$4:$G$512,4,FALSE))</f>
        <v/>
      </c>
    </row>
    <row r="48" spans="2:107" ht="11" customHeight="1" x14ac:dyDescent="0.2">
      <c r="B48" s="72"/>
      <c r="C48" s="3"/>
      <c r="D48" s="100">
        <v>6</v>
      </c>
      <c r="E48" s="156" t="s">
        <v>1679</v>
      </c>
      <c r="F48" s="161"/>
      <c r="G48" s="161"/>
      <c r="H48" s="161"/>
      <c r="I48" s="161"/>
      <c r="J48" s="161"/>
      <c r="K48" s="161"/>
      <c r="L48" s="162"/>
      <c r="M48" s="118">
        <v>5</v>
      </c>
      <c r="N48" s="189" t="e">
        <f>COUNTIFS(#REF!,E48,#REF!,$E$11)</f>
        <v>#REF!</v>
      </c>
      <c r="O48" s="118"/>
      <c r="P48" s="118" t="e">
        <f t="shared" si="7"/>
        <v>#REF!</v>
      </c>
      <c r="S48" s="12"/>
      <c r="U48" s="118">
        <v>6</v>
      </c>
      <c r="V48" s="427" t="s">
        <v>2147</v>
      </c>
      <c r="W48" s="403"/>
      <c r="X48" s="403"/>
      <c r="Y48" s="403"/>
      <c r="Z48" s="403"/>
      <c r="AA48" s="403"/>
      <c r="AB48" s="403"/>
      <c r="AC48" s="404"/>
      <c r="AD48" s="401">
        <v>6</v>
      </c>
      <c r="AE48" s="401"/>
      <c r="AF48" s="401"/>
      <c r="AG48" s="401">
        <f t="shared" si="8"/>
        <v>0</v>
      </c>
      <c r="AI48" s="11"/>
      <c r="AJ48" s="72"/>
      <c r="AK48" s="71"/>
      <c r="AZ48" s="22"/>
      <c r="BA48" s="11"/>
      <c r="BB48" s="55"/>
      <c r="BC48" s="16"/>
      <c r="BD48" s="55"/>
      <c r="BE48" s="55"/>
      <c r="BF48" s="55"/>
      <c r="BG48" s="55"/>
      <c r="BH48" s="11"/>
      <c r="BO48" s="12"/>
      <c r="BQ48" s="398" t="e">
        <f>IF(#REF!="","",VLOOKUP(#REF!,'Konversi Jab'!$C$4:$G$512,2,FALSE))</f>
        <v>#REF!</v>
      </c>
      <c r="BR48" s="398"/>
      <c r="BS48" s="398"/>
      <c r="BT48" s="398"/>
      <c r="BU48" s="398"/>
      <c r="BV48" s="398"/>
      <c r="BW48" s="398"/>
      <c r="BX48" s="398"/>
      <c r="BY48" s="397" t="e">
        <f>IF(#REF!="","",VLOOKUP(#REF!,'Konversi Jab'!$C$4:$G$512,4,FALSE))</f>
        <v>#REF!</v>
      </c>
      <c r="BZ48" s="12"/>
      <c r="CA48" s="398" t="e">
        <f>IF(V48="","",VLOOKUP(V48,'Konversi Jab'!$C$4:$G$512,2,FALSE))</f>
        <v>#N/A</v>
      </c>
      <c r="CB48" s="398"/>
      <c r="CC48" s="398"/>
      <c r="CD48" s="398"/>
      <c r="CE48" s="398"/>
      <c r="CF48" s="398"/>
      <c r="CG48" s="398"/>
      <c r="CH48" s="398"/>
      <c r="CI48" s="397" t="e">
        <f>IF(V48="","",VLOOKUP(V48,'Konversi Jab'!$C$4:$G$512,4,FALSE))</f>
        <v>#N/A</v>
      </c>
      <c r="CK48" s="398" t="str">
        <f>IF(AM48="","",VLOOKUP(AM48,'Konversi Jab'!$C$4:$G$512,2,FALSE))</f>
        <v/>
      </c>
      <c r="CL48" s="398"/>
      <c r="CM48" s="398"/>
      <c r="CN48" s="398"/>
      <c r="CO48" s="398"/>
      <c r="CP48" s="398"/>
      <c r="CQ48" s="398"/>
      <c r="CR48" s="398"/>
      <c r="CS48" s="397" t="str">
        <f>IF(AM48="","",VLOOKUP(AM48,'Konversi Jab'!$C$4:$G$512,4,FALSE))</f>
        <v/>
      </c>
      <c r="CT48" s="12"/>
      <c r="CU48" s="398" t="str">
        <f>IF(BD48="","",VLOOKUP(BD48,'Konversi Jab'!$C$4:$G$512,2,FALSE))</f>
        <v/>
      </c>
      <c r="CV48" s="398"/>
      <c r="CW48" s="398"/>
      <c r="CX48" s="398"/>
      <c r="CY48" s="398"/>
      <c r="CZ48" s="398"/>
      <c r="DA48" s="398"/>
      <c r="DB48" s="398"/>
      <c r="DC48" s="397" t="str">
        <f>IF(BD48="","",VLOOKUP(BD48,'Konversi Jab'!$C$4:$G$512,4,FALSE))</f>
        <v/>
      </c>
    </row>
    <row r="49" spans="1:107" ht="11" customHeight="1" x14ac:dyDescent="0.2">
      <c r="B49" s="72"/>
      <c r="C49" s="3"/>
      <c r="D49" s="98">
        <v>7</v>
      </c>
      <c r="E49" s="156" t="s">
        <v>0</v>
      </c>
      <c r="F49" s="112"/>
      <c r="G49" s="108"/>
      <c r="H49" s="108"/>
      <c r="I49" s="108"/>
      <c r="J49" s="108"/>
      <c r="K49" s="108"/>
      <c r="L49" s="109"/>
      <c r="M49" s="118">
        <v>5</v>
      </c>
      <c r="N49" s="189" t="e">
        <f>COUNTIFS(#REF!,E49,#REF!,$E$11)</f>
        <v>#REF!</v>
      </c>
      <c r="O49" s="118"/>
      <c r="P49" s="118" t="e">
        <f t="shared" si="7"/>
        <v>#REF!</v>
      </c>
      <c r="S49" s="12"/>
      <c r="U49" s="118">
        <v>7</v>
      </c>
      <c r="V49" s="156" t="s">
        <v>1463</v>
      </c>
      <c r="W49" s="112"/>
      <c r="X49" s="108"/>
      <c r="Y49" s="108"/>
      <c r="Z49" s="108"/>
      <c r="AA49" s="108"/>
      <c r="AB49" s="108"/>
      <c r="AC49" s="109"/>
      <c r="AD49" s="118">
        <v>7</v>
      </c>
      <c r="AE49" s="189" t="e">
        <f>COUNTIFS(#REF!,V49,#REF!,$E$11)</f>
        <v>#REF!</v>
      </c>
      <c r="AF49" s="118"/>
      <c r="AG49" s="118" t="e">
        <f>AE49-AF49</f>
        <v>#REF!</v>
      </c>
      <c r="AI49" s="11"/>
      <c r="AJ49" s="72"/>
      <c r="AK49" s="71"/>
      <c r="AZ49" s="22"/>
      <c r="BA49" s="11"/>
      <c r="BB49" s="55"/>
      <c r="BC49" s="16"/>
      <c r="BD49" s="55"/>
      <c r="BE49" s="55"/>
      <c r="BF49" s="55"/>
      <c r="BG49" s="55"/>
      <c r="BH49" s="11"/>
      <c r="BO49" s="12"/>
      <c r="BQ49" s="398" t="e">
        <f>IF(#REF!="","",VLOOKUP(#REF!,'Konversi Jab'!$C$4:$G$512,2,FALSE))</f>
        <v>#REF!</v>
      </c>
      <c r="BR49" s="398"/>
      <c r="BS49" s="398"/>
      <c r="BT49" s="398"/>
      <c r="BU49" s="398"/>
      <c r="BV49" s="398"/>
      <c r="BW49" s="398"/>
      <c r="BX49" s="398"/>
      <c r="BY49" s="397" t="e">
        <f>IF(#REF!="","",VLOOKUP(#REF!,'Konversi Jab'!$C$4:$G$512,4,FALSE))</f>
        <v>#REF!</v>
      </c>
      <c r="BZ49" s="12"/>
      <c r="CA49" s="398" t="e">
        <f>IF(V49="","",VLOOKUP(V49,'Konversi Jab'!$C$4:$G$512,2,FALSE))</f>
        <v>#N/A</v>
      </c>
      <c r="CB49" s="398"/>
      <c r="CC49" s="398"/>
      <c r="CD49" s="398"/>
      <c r="CE49" s="398"/>
      <c r="CF49" s="398"/>
      <c r="CG49" s="398"/>
      <c r="CH49" s="398"/>
      <c r="CI49" s="397" t="e">
        <f>IF(V49="","",VLOOKUP(V49,'Konversi Jab'!$C$4:$G$512,4,FALSE))</f>
        <v>#N/A</v>
      </c>
      <c r="CK49" s="398" t="str">
        <f>IF(AM49="","",VLOOKUP(AM49,'Konversi Jab'!$C$4:$G$512,2,FALSE))</f>
        <v/>
      </c>
      <c r="CL49" s="398"/>
      <c r="CM49" s="398"/>
      <c r="CN49" s="398"/>
      <c r="CO49" s="398"/>
      <c r="CP49" s="398"/>
      <c r="CQ49" s="398"/>
      <c r="CR49" s="398"/>
      <c r="CS49" s="397" t="str">
        <f>IF(AM49="","",VLOOKUP(AM49,'Konversi Jab'!$C$4:$G$512,4,FALSE))</f>
        <v/>
      </c>
      <c r="CT49" s="12"/>
      <c r="CU49" s="398" t="str">
        <f>IF(BD49="","",VLOOKUP(BD49,'Konversi Jab'!$C$4:$G$512,2,FALSE))</f>
        <v/>
      </c>
      <c r="CV49" s="398"/>
      <c r="CW49" s="398"/>
      <c r="CX49" s="398"/>
      <c r="CY49" s="398"/>
      <c r="CZ49" s="398"/>
      <c r="DA49" s="398"/>
      <c r="DB49" s="398"/>
      <c r="DC49" s="397" t="str">
        <f>IF(BD49="","",VLOOKUP(BD49,'Konversi Jab'!$C$4:$G$512,4,FALSE))</f>
        <v/>
      </c>
    </row>
    <row r="50" spans="1:107" x14ac:dyDescent="0.2">
      <c r="B50" s="72"/>
      <c r="C50" s="3"/>
      <c r="D50" s="55"/>
      <c r="E50" s="423"/>
      <c r="F50" s="59"/>
      <c r="G50" s="11"/>
      <c r="H50" s="11"/>
      <c r="I50" s="11"/>
      <c r="J50" s="11"/>
      <c r="K50" s="11"/>
      <c r="L50" s="11"/>
      <c r="M50" s="10"/>
      <c r="N50" s="10"/>
      <c r="O50" s="10"/>
      <c r="P50" s="10"/>
      <c r="S50" s="12"/>
      <c r="U50" s="118">
        <v>8</v>
      </c>
      <c r="V50" s="156" t="s">
        <v>1777</v>
      </c>
      <c r="W50" s="161"/>
      <c r="X50" s="161"/>
      <c r="Y50" s="161"/>
      <c r="Z50" s="161"/>
      <c r="AA50" s="161"/>
      <c r="AB50" s="161"/>
      <c r="AC50" s="162"/>
      <c r="AD50" s="118">
        <v>6</v>
      </c>
      <c r="AE50" s="189" t="e">
        <f>COUNTIFS(#REF!,V50,#REF!,$E$11)</f>
        <v>#REF!</v>
      </c>
      <c r="AF50" s="118"/>
      <c r="AG50" s="118" t="e">
        <f>AE50-AF50</f>
        <v>#REF!</v>
      </c>
      <c r="AI50" s="11"/>
      <c r="AJ50" s="72"/>
      <c r="AK50" s="71"/>
      <c r="AZ50" s="25"/>
      <c r="BB50" s="55"/>
      <c r="BC50" s="16"/>
      <c r="BD50" s="55"/>
      <c r="BE50" s="55"/>
      <c r="BF50" s="55"/>
      <c r="BG50" s="55"/>
      <c r="BH50" s="11"/>
      <c r="BO50" s="12"/>
      <c r="BQ50" s="398" t="e">
        <f>IF(#REF!="","",VLOOKUP(#REF!,'Konversi Jab'!$C$4:$G$512,2,FALSE))</f>
        <v>#REF!</v>
      </c>
      <c r="BR50" s="398"/>
      <c r="BS50" s="398"/>
      <c r="BT50" s="398"/>
      <c r="BU50" s="398"/>
      <c r="BV50" s="398"/>
      <c r="BW50" s="398"/>
      <c r="BX50" s="398"/>
      <c r="BY50" s="397" t="e">
        <f>IF(#REF!="","",VLOOKUP(#REF!,'Konversi Jab'!$C$4:$G$512,4,FALSE))</f>
        <v>#REF!</v>
      </c>
      <c r="BZ50" s="12"/>
      <c r="CA50" s="398" t="e">
        <f>IF(V50="","",VLOOKUP(V50,'Konversi Jab'!$C$4:$G$512,2,FALSE))</f>
        <v>#N/A</v>
      </c>
      <c r="CB50" s="398"/>
      <c r="CC50" s="398"/>
      <c r="CD50" s="398"/>
      <c r="CE50" s="398"/>
      <c r="CF50" s="398"/>
      <c r="CG50" s="398"/>
      <c r="CH50" s="398"/>
      <c r="CI50" s="397" t="e">
        <f>IF(V50="","",VLOOKUP(V50,'Konversi Jab'!$C$4:$G$512,4,FALSE))</f>
        <v>#N/A</v>
      </c>
      <c r="CK50" s="398" t="str">
        <f>IF(AM50="","",VLOOKUP(AM50,'Konversi Jab'!$C$4:$G$512,2,FALSE))</f>
        <v/>
      </c>
      <c r="CL50" s="398"/>
      <c r="CM50" s="398"/>
      <c r="CN50" s="398"/>
      <c r="CO50" s="398"/>
      <c r="CP50" s="398"/>
      <c r="CQ50" s="398"/>
      <c r="CR50" s="398"/>
      <c r="CS50" s="397" t="str">
        <f>IF(AM50="","",VLOOKUP(AM50,'Konversi Jab'!$C$4:$G$512,4,FALSE))</f>
        <v/>
      </c>
      <c r="CT50" s="12"/>
      <c r="CU50" s="398" t="str">
        <f>IF(BD50="","",VLOOKUP(BD50,'Konversi Jab'!$C$4:$G$512,2,FALSE))</f>
        <v/>
      </c>
      <c r="CV50" s="398"/>
      <c r="CW50" s="398"/>
      <c r="CX50" s="398"/>
      <c r="CY50" s="398"/>
      <c r="CZ50" s="398"/>
      <c r="DA50" s="398"/>
      <c r="DB50" s="398"/>
      <c r="DC50" s="397" t="str">
        <f>IF(BD50="","",VLOOKUP(BD50,'Konversi Jab'!$C$4:$G$512,4,FALSE))</f>
        <v/>
      </c>
    </row>
    <row r="51" spans="1:107" x14ac:dyDescent="0.2">
      <c r="B51" s="72"/>
      <c r="C51" s="3"/>
      <c r="D51" s="55"/>
      <c r="E51" s="423"/>
      <c r="F51" s="59"/>
      <c r="G51" s="11"/>
      <c r="H51" s="11"/>
      <c r="I51" s="11"/>
      <c r="J51" s="11"/>
      <c r="K51" s="11"/>
      <c r="L51" s="11"/>
      <c r="M51" s="10"/>
      <c r="N51" s="10"/>
      <c r="O51" s="10"/>
      <c r="P51" s="10"/>
      <c r="S51" s="12"/>
      <c r="U51" s="118">
        <v>9</v>
      </c>
      <c r="V51" s="232" t="s">
        <v>1610</v>
      </c>
      <c r="W51" s="112"/>
      <c r="X51" s="108"/>
      <c r="Y51" s="108"/>
      <c r="Z51" s="108"/>
      <c r="AA51" s="108"/>
      <c r="AB51" s="108"/>
      <c r="AC51" s="109"/>
      <c r="AD51" s="118">
        <v>5</v>
      </c>
      <c r="AE51" s="189" t="e">
        <f>COUNTIFS(#REF!,V51,#REF!,$E$11)</f>
        <v>#REF!</v>
      </c>
      <c r="AF51" s="118"/>
      <c r="AG51" s="118" t="e">
        <f>AE51-AF51</f>
        <v>#REF!</v>
      </c>
      <c r="AI51" s="11"/>
      <c r="AJ51" s="72"/>
      <c r="AK51" s="71"/>
      <c r="AZ51" s="25"/>
      <c r="BB51" s="55"/>
      <c r="BC51" s="16"/>
      <c r="BD51" s="55"/>
      <c r="BE51" s="55"/>
      <c r="BF51" s="55"/>
      <c r="BG51" s="55"/>
      <c r="BH51" s="11"/>
      <c r="BO51" s="12"/>
      <c r="BQ51" s="398"/>
      <c r="BR51" s="398"/>
      <c r="BS51" s="398"/>
      <c r="BT51" s="398"/>
      <c r="BU51" s="398"/>
      <c r="BV51" s="398"/>
      <c r="BW51" s="398"/>
      <c r="BX51" s="398"/>
      <c r="BY51" s="397"/>
      <c r="BZ51" s="12"/>
      <c r="CA51" s="398"/>
      <c r="CB51" s="398"/>
      <c r="CC51" s="398"/>
      <c r="CD51" s="398"/>
      <c r="CE51" s="398"/>
      <c r="CF51" s="398"/>
      <c r="CG51" s="398"/>
      <c r="CH51" s="398"/>
      <c r="CI51" s="397"/>
      <c r="CK51" s="398"/>
      <c r="CL51" s="398"/>
      <c r="CM51" s="398"/>
      <c r="CN51" s="398"/>
      <c r="CO51" s="398"/>
      <c r="CP51" s="398"/>
      <c r="CQ51" s="398"/>
      <c r="CR51" s="398"/>
      <c r="CS51" s="397"/>
      <c r="CT51" s="12"/>
      <c r="CU51" s="398"/>
      <c r="CV51" s="398"/>
      <c r="CW51" s="398"/>
      <c r="CX51" s="398"/>
      <c r="CY51" s="398"/>
      <c r="CZ51" s="398"/>
      <c r="DA51" s="398"/>
      <c r="DB51" s="398"/>
      <c r="DC51" s="397"/>
    </row>
    <row r="52" spans="1:107" x14ac:dyDescent="0.2">
      <c r="B52" s="72"/>
      <c r="C52" s="3"/>
      <c r="D52" s="55"/>
      <c r="E52" s="423"/>
      <c r="F52" s="59"/>
      <c r="G52" s="11"/>
      <c r="H52" s="11"/>
      <c r="I52" s="11"/>
      <c r="J52" s="11"/>
      <c r="K52" s="11"/>
      <c r="L52" s="11"/>
      <c r="M52" s="10"/>
      <c r="N52" s="10"/>
      <c r="O52" s="10"/>
      <c r="P52" s="10"/>
      <c r="S52" s="12"/>
      <c r="AE52" s="466"/>
      <c r="AI52" s="11"/>
      <c r="AJ52" s="72"/>
      <c r="AK52" s="71"/>
      <c r="AZ52" s="25"/>
      <c r="BB52" s="55"/>
      <c r="BC52" s="16"/>
      <c r="BD52" s="55"/>
      <c r="BE52" s="55"/>
      <c r="BF52" s="55"/>
      <c r="BG52" s="55"/>
      <c r="BH52" s="11"/>
      <c r="BO52" s="12"/>
      <c r="BQ52" s="398"/>
      <c r="BR52" s="398"/>
      <c r="BS52" s="398"/>
      <c r="BT52" s="398"/>
      <c r="BU52" s="398"/>
      <c r="BV52" s="398"/>
      <c r="BW52" s="398"/>
      <c r="BX52" s="398"/>
      <c r="BY52" s="397"/>
      <c r="BZ52" s="12"/>
      <c r="CA52" s="398"/>
      <c r="CB52" s="398"/>
      <c r="CC52" s="398"/>
      <c r="CD52" s="398"/>
      <c r="CE52" s="398"/>
      <c r="CF52" s="398"/>
      <c r="CG52" s="398"/>
      <c r="CH52" s="398"/>
      <c r="CI52" s="397"/>
      <c r="CK52" s="398"/>
      <c r="CL52" s="398"/>
      <c r="CM52" s="398"/>
      <c r="CN52" s="398"/>
      <c r="CO52" s="398"/>
      <c r="CP52" s="398"/>
      <c r="CQ52" s="398"/>
      <c r="CR52" s="398"/>
      <c r="CS52" s="397"/>
      <c r="CT52" s="12"/>
      <c r="CU52" s="398"/>
      <c r="CV52" s="398"/>
      <c r="CW52" s="398"/>
      <c r="CX52" s="398"/>
      <c r="CY52" s="398"/>
      <c r="CZ52" s="398"/>
      <c r="DA52" s="398"/>
      <c r="DB52" s="398"/>
      <c r="DC52" s="397"/>
    </row>
    <row r="53" spans="1:107" ht="12" thickBot="1" x14ac:dyDescent="0.25">
      <c r="B53" s="72"/>
      <c r="C53" s="4"/>
      <c r="D53" s="282"/>
      <c r="E53" s="282"/>
      <c r="F53" s="58"/>
      <c r="G53" s="82"/>
      <c r="H53" s="82"/>
      <c r="I53" s="82"/>
      <c r="J53" s="82"/>
      <c r="K53" s="82"/>
      <c r="L53" s="82"/>
      <c r="M53" s="82"/>
      <c r="N53" s="82"/>
      <c r="O53" s="282"/>
      <c r="P53" s="82"/>
      <c r="Q53" s="58"/>
      <c r="R53" s="82"/>
      <c r="S53" s="82"/>
      <c r="T53" s="58"/>
      <c r="U53" s="58"/>
      <c r="V53" s="58"/>
      <c r="W53" s="58"/>
      <c r="X53" s="58"/>
      <c r="Y53" s="58"/>
      <c r="Z53" s="58"/>
      <c r="AE53" s="466"/>
      <c r="AI53" s="11"/>
      <c r="AJ53" s="72"/>
      <c r="AK53" s="71"/>
      <c r="AZ53" s="25"/>
      <c r="BB53" s="55"/>
      <c r="BC53" s="16"/>
      <c r="BD53" s="55"/>
      <c r="BE53" s="55"/>
      <c r="BF53" s="55"/>
      <c r="BG53" s="55"/>
      <c r="BH53" s="11"/>
      <c r="BO53" s="12"/>
      <c r="BQ53" s="398" t="str">
        <f>IF(E53="","",VLOOKUP(E53,'Konversi Jab'!$C$4:$G$512,2,FALSE))</f>
        <v/>
      </c>
      <c r="BR53" s="398"/>
      <c r="BS53" s="398"/>
      <c r="BT53" s="398"/>
      <c r="BU53" s="398"/>
      <c r="BV53" s="398"/>
      <c r="BW53" s="398"/>
      <c r="BX53" s="398"/>
      <c r="BY53" s="397" t="str">
        <f>IF(E53="","",VLOOKUP(E53,'Konversi Jab'!$C$4:$G$512,4,FALSE))</f>
        <v/>
      </c>
      <c r="BZ53" s="12"/>
      <c r="CA53" s="398" t="str">
        <f>IF(V53="","",VLOOKUP(V53,'Konversi Jab'!$C$4:$G$512,2,FALSE))</f>
        <v/>
      </c>
      <c r="CB53" s="398"/>
      <c r="CC53" s="398"/>
      <c r="CD53" s="398"/>
      <c r="CE53" s="398"/>
      <c r="CF53" s="398"/>
      <c r="CG53" s="398"/>
      <c r="CH53" s="398"/>
      <c r="CI53" s="397" t="str">
        <f>IF(V53="","",VLOOKUP(V53,'Konversi Jab'!$C$4:$G$512,4,FALSE))</f>
        <v/>
      </c>
      <c r="CK53" s="398" t="str">
        <f>IF(AM53="","",VLOOKUP(AM53,'Konversi Jab'!$C$4:$G$512,2,FALSE))</f>
        <v/>
      </c>
      <c r="CL53" s="398"/>
      <c r="CM53" s="398"/>
      <c r="CN53" s="398"/>
      <c r="CO53" s="398"/>
      <c r="CP53" s="398"/>
      <c r="CQ53" s="398"/>
      <c r="CR53" s="398"/>
      <c r="CS53" s="397" t="str">
        <f>IF(AM53="","",VLOOKUP(AM53,'Konversi Jab'!$C$4:$G$512,4,FALSE))</f>
        <v/>
      </c>
      <c r="CT53" s="12"/>
      <c r="CU53" s="398" t="str">
        <f>IF(BD53="","",VLOOKUP(BD53,'Konversi Jab'!$C$4:$G$512,2,FALSE))</f>
        <v/>
      </c>
      <c r="CV53" s="398"/>
      <c r="CW53" s="398"/>
      <c r="CX53" s="398"/>
      <c r="CY53" s="398"/>
      <c r="CZ53" s="398"/>
      <c r="DA53" s="398"/>
      <c r="DB53" s="398"/>
      <c r="DC53" s="397" t="str">
        <f>IF(BD53="","",VLOOKUP(BD53,'Konversi Jab'!$C$4:$G$512,4,FALSE))</f>
        <v/>
      </c>
    </row>
    <row r="54" spans="1:107" x14ac:dyDescent="0.2">
      <c r="A54" s="59"/>
      <c r="B54" s="59"/>
      <c r="C54" s="7"/>
      <c r="D54" s="283"/>
      <c r="E54" s="283"/>
      <c r="F54" s="73"/>
      <c r="G54" s="94"/>
      <c r="H54" s="94"/>
      <c r="I54" s="81"/>
      <c r="J54" s="20"/>
      <c r="K54" s="94"/>
      <c r="L54" s="94"/>
      <c r="M54" s="94"/>
      <c r="N54" s="94"/>
      <c r="O54" s="283"/>
      <c r="P54" s="94"/>
      <c r="Q54" s="73"/>
      <c r="R54" s="94"/>
      <c r="S54" s="73"/>
      <c r="T54" s="73"/>
      <c r="U54" s="73"/>
      <c r="V54" s="73"/>
      <c r="W54" s="73"/>
      <c r="X54" s="73"/>
      <c r="Y54" s="73"/>
      <c r="Z54" s="284"/>
      <c r="AA54" s="71"/>
      <c r="AI54" s="11"/>
      <c r="AJ54" s="72"/>
      <c r="AK54" s="71"/>
      <c r="AZ54" s="25"/>
      <c r="BQ54" s="398" t="str">
        <f>IF(E54="","",VLOOKUP(E54,'Konversi Jab'!$C$4:$G$512,2,FALSE))</f>
        <v/>
      </c>
      <c r="BR54" s="398"/>
      <c r="BS54" s="398"/>
      <c r="BT54" s="398"/>
      <c r="BU54" s="398"/>
      <c r="BV54" s="398"/>
      <c r="BW54" s="398"/>
      <c r="BX54" s="398"/>
      <c r="BY54" s="397" t="str">
        <f>IF(E54="","",VLOOKUP(E54,'Konversi Jab'!$C$4:$G$512,4,FALSE))</f>
        <v/>
      </c>
      <c r="BZ54" s="12"/>
      <c r="CA54" s="398" t="str">
        <f>IF(V54="","",VLOOKUP(V54,'Konversi Jab'!$C$4:$G$512,2,FALSE))</f>
        <v/>
      </c>
      <c r="CB54" s="398"/>
      <c r="CC54" s="398"/>
      <c r="CD54" s="398"/>
      <c r="CE54" s="398"/>
      <c r="CF54" s="398"/>
      <c r="CG54" s="398"/>
      <c r="CH54" s="398"/>
      <c r="CI54" s="397" t="str">
        <f>IF(V54="","",VLOOKUP(V54,'Konversi Jab'!$C$4:$G$512,4,FALSE))</f>
        <v/>
      </c>
      <c r="CK54" s="398" t="str">
        <f>IF(AM54="","",VLOOKUP(AM54,'Konversi Jab'!$C$4:$G$512,2,FALSE))</f>
        <v/>
      </c>
      <c r="CL54" s="398"/>
      <c r="CM54" s="398"/>
      <c r="CN54" s="398"/>
      <c r="CO54" s="398"/>
      <c r="CP54" s="398"/>
      <c r="CQ54" s="398"/>
      <c r="CR54" s="398"/>
      <c r="CS54" s="397" t="str">
        <f>IF(AM54="","",VLOOKUP(AM54,'Konversi Jab'!$C$4:$G$512,4,FALSE))</f>
        <v/>
      </c>
      <c r="CT54" s="12"/>
      <c r="CU54" s="398" t="str">
        <f>IF(BD54="","",VLOOKUP(BD54,'Konversi Jab'!$C$4:$G$512,2,FALSE))</f>
        <v/>
      </c>
      <c r="CV54" s="398"/>
      <c r="CW54" s="398"/>
      <c r="CX54" s="398"/>
      <c r="CY54" s="398"/>
      <c r="CZ54" s="398"/>
      <c r="DA54" s="398"/>
      <c r="DB54" s="398"/>
      <c r="DC54" s="397" t="str">
        <f>IF(BD54="","",VLOOKUP(BD54,'Konversi Jab'!$C$4:$G$512,4,FALSE))</f>
        <v/>
      </c>
    </row>
    <row r="55" spans="1:107" ht="11" customHeight="1" thickBot="1" x14ac:dyDescent="0.25">
      <c r="A55" s="59"/>
      <c r="B55" s="59"/>
      <c r="C55" s="11"/>
      <c r="D55" s="55"/>
      <c r="E55" s="55"/>
      <c r="F55" s="59"/>
      <c r="G55" s="11"/>
      <c r="H55" s="11"/>
      <c r="I55" s="21"/>
      <c r="J55" s="9"/>
      <c r="K55" s="11"/>
      <c r="L55" s="11"/>
      <c r="M55" s="11"/>
      <c r="N55" s="11"/>
      <c r="O55" s="55"/>
      <c r="P55" s="11"/>
      <c r="Q55" s="12"/>
      <c r="R55" s="12"/>
      <c r="S55" s="11"/>
      <c r="T55" s="2"/>
      <c r="Z55" s="83"/>
      <c r="AA55" s="60"/>
      <c r="AH55" s="12"/>
      <c r="AI55" s="11"/>
      <c r="AJ55" s="11"/>
      <c r="AK55" s="9"/>
      <c r="AL55" s="92"/>
      <c r="AM55" s="89"/>
      <c r="AN55" s="89"/>
      <c r="AO55" s="89"/>
      <c r="AP55" s="89"/>
      <c r="AQ55" s="89"/>
      <c r="AR55" s="89"/>
      <c r="AS55" s="89"/>
      <c r="AT55" s="89"/>
      <c r="AU55" s="89"/>
      <c r="AV55" s="93"/>
      <c r="AW55" s="93"/>
      <c r="AX55" s="89"/>
      <c r="AY55" s="22"/>
      <c r="AZ55" s="12"/>
      <c r="BQ55" s="398" t="str">
        <f>IF(E55="","",VLOOKUP(E55,'Konversi Jab'!$C$4:$G$512,2,FALSE))</f>
        <v/>
      </c>
      <c r="BR55" s="398"/>
      <c r="BS55" s="398"/>
      <c r="BT55" s="398"/>
      <c r="BU55" s="398"/>
      <c r="BV55" s="398"/>
      <c r="BW55" s="398"/>
      <c r="BX55" s="398"/>
      <c r="BY55" s="397" t="str">
        <f>IF(E55="","",VLOOKUP(E55,'Konversi Jab'!$C$4:$G$512,4,FALSE))</f>
        <v/>
      </c>
      <c r="BZ55" s="12"/>
      <c r="CA55" s="398" t="str">
        <f>IF(V55="","",VLOOKUP(V55,'Konversi Jab'!$C$4:$G$512,2,FALSE))</f>
        <v/>
      </c>
      <c r="CB55" s="398"/>
      <c r="CC55" s="398"/>
      <c r="CD55" s="398"/>
      <c r="CE55" s="398"/>
      <c r="CF55" s="398"/>
      <c r="CG55" s="398"/>
      <c r="CH55" s="398"/>
      <c r="CI55" s="397" t="str">
        <f>IF(V55="","",VLOOKUP(V55,'Konversi Jab'!$C$4:$G$512,4,FALSE))</f>
        <v/>
      </c>
      <c r="CK55" s="398" t="str">
        <f>IF(AM55="","",VLOOKUP(AM55,'Konversi Jab'!$C$4:$G$512,2,FALSE))</f>
        <v/>
      </c>
      <c r="CL55" s="398"/>
      <c r="CM55" s="398"/>
      <c r="CN55" s="398"/>
      <c r="CO55" s="398"/>
      <c r="CP55" s="398"/>
      <c r="CQ55" s="398"/>
      <c r="CR55" s="398"/>
      <c r="CS55" s="397" t="str">
        <f>IF(AM55="","",VLOOKUP(AM55,'Konversi Jab'!$C$4:$G$512,4,FALSE))</f>
        <v/>
      </c>
      <c r="CT55" s="12"/>
      <c r="CU55" s="398" t="str">
        <f>IF(BD55="","",VLOOKUP(BD55,'Konversi Jab'!$C$4:$G$512,2,FALSE))</f>
        <v/>
      </c>
      <c r="CV55" s="398"/>
      <c r="CW55" s="398"/>
      <c r="CX55" s="398"/>
      <c r="CY55" s="398"/>
      <c r="CZ55" s="398"/>
      <c r="DA55" s="398"/>
      <c r="DB55" s="398"/>
      <c r="DC55" s="397" t="str">
        <f>IF(BD55="","",VLOOKUP(BD55,'Konversi Jab'!$C$4:$G$512,4,FALSE))</f>
        <v/>
      </c>
    </row>
    <row r="56" spans="1:107" ht="11" customHeight="1" thickBot="1" x14ac:dyDescent="0.25">
      <c r="A56" s="59"/>
      <c r="B56" s="59"/>
      <c r="C56" s="11"/>
      <c r="D56" s="471" t="s">
        <v>61</v>
      </c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3"/>
      <c r="Q56" s="12"/>
      <c r="S56" s="11"/>
      <c r="T56" s="42"/>
      <c r="U56" s="471" t="s">
        <v>64</v>
      </c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3"/>
      <c r="AJ56" s="23"/>
      <c r="AK56" s="60"/>
      <c r="AL56" s="471" t="s">
        <v>62</v>
      </c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3"/>
      <c r="AY56" s="11"/>
      <c r="BQ56" s="398" t="str">
        <f>IF(E56="","",VLOOKUP(E56,'Konversi Jab'!$C$4:$G$512,2,FALSE))</f>
        <v/>
      </c>
      <c r="BR56" s="398"/>
      <c r="BS56" s="398"/>
      <c r="BT56" s="398"/>
      <c r="BU56" s="398"/>
      <c r="BV56" s="398"/>
      <c r="BW56" s="398"/>
      <c r="BX56" s="398"/>
      <c r="BY56" s="397" t="str">
        <f>IF(E56="","",VLOOKUP(E56,'Konversi Jab'!$C$4:$G$512,4,FALSE))</f>
        <v/>
      </c>
      <c r="BZ56" s="12"/>
      <c r="CA56" s="398" t="str">
        <f>IF(V56="","",VLOOKUP(V56,'Konversi Jab'!$C$4:$G$512,2,FALSE))</f>
        <v/>
      </c>
      <c r="CB56" s="398"/>
      <c r="CC56" s="398"/>
      <c r="CD56" s="398"/>
      <c r="CE56" s="398"/>
      <c r="CF56" s="398"/>
      <c r="CG56" s="398"/>
      <c r="CH56" s="398"/>
      <c r="CI56" s="397" t="str">
        <f>IF(V56="","",VLOOKUP(V56,'Konversi Jab'!$C$4:$G$512,4,FALSE))</f>
        <v/>
      </c>
      <c r="CK56" s="398" t="str">
        <f>IF(AM56="","",VLOOKUP(AM56,'Konversi Jab'!$C$4:$G$512,2,FALSE))</f>
        <v/>
      </c>
      <c r="CL56" s="398"/>
      <c r="CM56" s="398"/>
      <c r="CN56" s="398"/>
      <c r="CO56" s="398"/>
      <c r="CP56" s="398"/>
      <c r="CQ56" s="398"/>
      <c r="CR56" s="398"/>
      <c r="CS56" s="397" t="str">
        <f>IF(AM56="","",VLOOKUP(AM56,'Konversi Jab'!$C$4:$G$512,4,FALSE))</f>
        <v/>
      </c>
      <c r="CT56" s="12"/>
      <c r="CU56" s="398" t="str">
        <f>IF(BD56="","",VLOOKUP(BD56,'Konversi Jab'!$C$4:$G$512,2,FALSE))</f>
        <v/>
      </c>
      <c r="CV56" s="398"/>
      <c r="CW56" s="398"/>
      <c r="CX56" s="398"/>
      <c r="CY56" s="398"/>
      <c r="CZ56" s="398"/>
      <c r="DA56" s="398"/>
      <c r="DB56" s="398"/>
      <c r="DC56" s="397" t="str">
        <f>IF(BD56="","",VLOOKUP(BD56,'Konversi Jab'!$C$4:$G$512,4,FALSE))</f>
        <v/>
      </c>
    </row>
    <row r="57" spans="1:107" ht="11" customHeight="1" thickBot="1" x14ac:dyDescent="0.25">
      <c r="A57" s="59"/>
      <c r="B57" s="59"/>
      <c r="C57" s="21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6"/>
      <c r="Q57" s="12"/>
      <c r="S57" s="59"/>
      <c r="T57" s="59"/>
      <c r="U57" s="474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6"/>
      <c r="AJ57" s="23"/>
      <c r="AK57" s="1"/>
      <c r="AL57" s="474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6"/>
      <c r="AY57" s="24"/>
      <c r="BQ57" s="398" t="str">
        <f>IF(E57="","",VLOOKUP(E57,'Konversi Jab'!$C$4:$G$512,2,FALSE))</f>
        <v/>
      </c>
      <c r="BR57" s="398"/>
      <c r="BS57" s="398"/>
      <c r="BT57" s="398"/>
      <c r="BU57" s="398"/>
      <c r="BV57" s="398"/>
      <c r="BW57" s="398"/>
      <c r="BX57" s="398"/>
      <c r="BY57" s="397" t="str">
        <f>IF(E57="","",VLOOKUP(E57,'Konversi Jab'!$C$4:$G$512,4,FALSE))</f>
        <v/>
      </c>
      <c r="BZ57" s="12"/>
      <c r="CA57" s="398" t="str">
        <f>IF(V57="","",VLOOKUP(V57,'Konversi Jab'!$C$4:$G$512,2,FALSE))</f>
        <v/>
      </c>
      <c r="CB57" s="398"/>
      <c r="CC57" s="398"/>
      <c r="CD57" s="398"/>
      <c r="CE57" s="398"/>
      <c r="CF57" s="398"/>
      <c r="CG57" s="398"/>
      <c r="CH57" s="398"/>
      <c r="CI57" s="397" t="str">
        <f>IF(V57="","",VLOOKUP(V57,'Konversi Jab'!$C$4:$G$512,4,FALSE))</f>
        <v/>
      </c>
      <c r="CK57" s="398" t="str">
        <f>IF(AM57="","",VLOOKUP(AM57,'Konversi Jab'!$C$4:$G$512,2,FALSE))</f>
        <v/>
      </c>
      <c r="CL57" s="398"/>
      <c r="CM57" s="398"/>
      <c r="CN57" s="398"/>
      <c r="CO57" s="398"/>
      <c r="CP57" s="398"/>
      <c r="CQ57" s="398"/>
      <c r="CR57" s="398"/>
      <c r="CS57" s="397" t="str">
        <f>IF(AM57="","",VLOOKUP(AM57,'Konversi Jab'!$C$4:$G$512,4,FALSE))</f>
        <v/>
      </c>
      <c r="CT57" s="12"/>
      <c r="CU57" s="398" t="str">
        <f>IF(BD57="","",VLOOKUP(BD57,'Konversi Jab'!$C$4:$G$512,2,FALSE))</f>
        <v/>
      </c>
      <c r="CV57" s="398"/>
      <c r="CW57" s="398"/>
      <c r="CX57" s="398"/>
      <c r="CY57" s="398"/>
      <c r="CZ57" s="398"/>
      <c r="DA57" s="398"/>
      <c r="DB57" s="398"/>
      <c r="DC57" s="397" t="str">
        <f>IF(BD57="","",VLOOKUP(BD57,'Konversi Jab'!$C$4:$G$512,4,FALSE))</f>
        <v/>
      </c>
    </row>
    <row r="58" spans="1:107" ht="11" customHeight="1" thickBot="1" x14ac:dyDescent="0.25">
      <c r="A58" s="59"/>
      <c r="B58" s="59"/>
      <c r="C58" s="11"/>
      <c r="D58" s="467" t="s">
        <v>1387</v>
      </c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9"/>
      <c r="Q58" s="12"/>
      <c r="S58" s="59"/>
      <c r="T58" s="59"/>
      <c r="U58" s="467" t="s">
        <v>1386</v>
      </c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9"/>
      <c r="AJ58" s="23"/>
      <c r="AK58" s="1"/>
      <c r="AL58" s="467" t="s">
        <v>1386</v>
      </c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9"/>
      <c r="AY58" s="24"/>
      <c r="BQ58" s="398" t="str">
        <f>IF(E58="","",VLOOKUP(E58,'Konversi Jab'!$C$4:$G$512,2,FALSE))</f>
        <v/>
      </c>
      <c r="BR58" s="398"/>
      <c r="BS58" s="398"/>
      <c r="BT58" s="398"/>
      <c r="BU58" s="398"/>
      <c r="BV58" s="398"/>
      <c r="BW58" s="398"/>
      <c r="BX58" s="398"/>
      <c r="BY58" s="397" t="str">
        <f>IF(E58="","",VLOOKUP(E58,'Konversi Jab'!$C$4:$G$512,4,FALSE))</f>
        <v/>
      </c>
      <c r="BZ58" s="12"/>
      <c r="CA58" s="398" t="str">
        <f>IF(V58="","",VLOOKUP(V58,'Konversi Jab'!$C$4:$G$512,2,FALSE))</f>
        <v/>
      </c>
      <c r="CB58" s="398"/>
      <c r="CC58" s="398"/>
      <c r="CD58" s="398"/>
      <c r="CE58" s="398"/>
      <c r="CF58" s="398"/>
      <c r="CG58" s="398"/>
      <c r="CH58" s="398"/>
      <c r="CI58" s="397" t="str">
        <f>IF(V58="","",VLOOKUP(V58,'Konversi Jab'!$C$4:$G$512,4,FALSE))</f>
        <v/>
      </c>
      <c r="CK58" s="398" t="str">
        <f>IF(AM58="","",VLOOKUP(AM58,'Konversi Jab'!$C$4:$G$512,2,FALSE))</f>
        <v/>
      </c>
      <c r="CL58" s="398"/>
      <c r="CM58" s="398"/>
      <c r="CN58" s="398"/>
      <c r="CO58" s="398"/>
      <c r="CP58" s="398"/>
      <c r="CQ58" s="398"/>
      <c r="CR58" s="398"/>
      <c r="CS58" s="397" t="str">
        <f>IF(AM58="","",VLOOKUP(AM58,'Konversi Jab'!$C$4:$G$512,4,FALSE))</f>
        <v/>
      </c>
      <c r="CT58" s="12"/>
      <c r="CU58" s="398" t="str">
        <f>IF(BD58="","",VLOOKUP(BD58,'Konversi Jab'!$C$4:$G$512,2,FALSE))</f>
        <v/>
      </c>
      <c r="CV58" s="398"/>
      <c r="CW58" s="398"/>
      <c r="CX58" s="398"/>
      <c r="CY58" s="398"/>
      <c r="CZ58" s="398"/>
      <c r="DA58" s="398"/>
      <c r="DB58" s="398"/>
      <c r="DC58" s="397" t="str">
        <f>IF(BD58="","",VLOOKUP(BD58,'Konversi Jab'!$C$4:$G$512,4,FALSE))</f>
        <v/>
      </c>
    </row>
    <row r="59" spans="1:107" ht="11" customHeight="1" x14ac:dyDescent="0.2">
      <c r="A59" s="59"/>
      <c r="B59" s="59"/>
      <c r="C59" s="11"/>
      <c r="D59" s="56"/>
      <c r="E59" s="55"/>
      <c r="F59" s="59"/>
      <c r="G59" s="11"/>
      <c r="H59" s="11"/>
      <c r="I59" s="11"/>
      <c r="J59" s="11"/>
      <c r="K59" s="11"/>
      <c r="L59" s="11"/>
      <c r="M59" s="11"/>
      <c r="N59" s="11"/>
      <c r="O59" s="55"/>
      <c r="P59" s="11"/>
      <c r="Q59" s="12"/>
      <c r="S59" s="59"/>
      <c r="T59" s="59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J59" s="23"/>
      <c r="AK59" s="11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25"/>
      <c r="BQ59" s="398" t="str">
        <f>IF(E59="","",VLOOKUP(E59,'Konversi Jab'!$C$4:$G$512,2,FALSE))</f>
        <v/>
      </c>
      <c r="BR59" s="398"/>
      <c r="BS59" s="398"/>
      <c r="BT59" s="398"/>
      <c r="BU59" s="398"/>
      <c r="BV59" s="398"/>
      <c r="BW59" s="398"/>
      <c r="BX59" s="398"/>
      <c r="BY59" s="397" t="str">
        <f>IF(E59="","",VLOOKUP(E59,'Konversi Jab'!$C$4:$G$512,4,FALSE))</f>
        <v/>
      </c>
      <c r="BZ59" s="12"/>
      <c r="CA59" s="398" t="str">
        <f>IF(V59="","",VLOOKUP(V59,'Konversi Jab'!$C$4:$G$512,2,FALSE))</f>
        <v/>
      </c>
      <c r="CB59" s="398"/>
      <c r="CC59" s="398"/>
      <c r="CD59" s="398"/>
      <c r="CE59" s="398"/>
      <c r="CF59" s="398"/>
      <c r="CG59" s="398"/>
      <c r="CH59" s="398"/>
      <c r="CI59" s="397" t="str">
        <f>IF(V59="","",VLOOKUP(V59,'Konversi Jab'!$C$4:$G$512,4,FALSE))</f>
        <v/>
      </c>
      <c r="CK59" s="398" t="str">
        <f>IF(AM59="","",VLOOKUP(AM59,'Konversi Jab'!$C$4:$G$512,2,FALSE))</f>
        <v/>
      </c>
      <c r="CL59" s="398"/>
      <c r="CM59" s="398"/>
      <c r="CN59" s="398"/>
      <c r="CO59" s="398"/>
      <c r="CP59" s="398"/>
      <c r="CQ59" s="398"/>
      <c r="CR59" s="398"/>
      <c r="CS59" s="397" t="str">
        <f>IF(AM59="","",VLOOKUP(AM59,'Konversi Jab'!$C$4:$G$512,4,FALSE))</f>
        <v/>
      </c>
      <c r="CT59" s="12"/>
      <c r="CU59" s="398" t="str">
        <f>IF(BD59="","",VLOOKUP(BD59,'Konversi Jab'!$C$4:$G$512,2,FALSE))</f>
        <v/>
      </c>
      <c r="CV59" s="398"/>
      <c r="CW59" s="398"/>
      <c r="CX59" s="398"/>
      <c r="CY59" s="398"/>
      <c r="CZ59" s="398"/>
      <c r="DA59" s="398"/>
      <c r="DB59" s="398"/>
      <c r="DC59" s="397" t="str">
        <f>IF(BD59="","",VLOOKUP(BD59,'Konversi Jab'!$C$4:$G$512,4,FALSE))</f>
        <v/>
      </c>
    </row>
    <row r="60" spans="1:107" ht="11" customHeight="1" x14ac:dyDescent="0.2">
      <c r="A60" s="59"/>
      <c r="B60" s="59"/>
      <c r="C60" s="11"/>
      <c r="D60" s="98" t="s">
        <v>95</v>
      </c>
      <c r="E60" s="101" t="s">
        <v>94</v>
      </c>
      <c r="F60" s="112"/>
      <c r="G60" s="119"/>
      <c r="H60" s="108"/>
      <c r="I60" s="108"/>
      <c r="J60" s="108"/>
      <c r="K60" s="108"/>
      <c r="L60" s="108"/>
      <c r="M60" s="99" t="s">
        <v>125</v>
      </c>
      <c r="N60" s="99" t="s">
        <v>10</v>
      </c>
      <c r="O60" s="99" t="s">
        <v>126</v>
      </c>
      <c r="P60" s="106" t="s">
        <v>127</v>
      </c>
      <c r="Q60" s="12"/>
      <c r="T60" s="59"/>
      <c r="U60" s="100" t="s">
        <v>95</v>
      </c>
      <c r="V60" s="101" t="s">
        <v>94</v>
      </c>
      <c r="W60" s="112"/>
      <c r="X60" s="108"/>
      <c r="Y60" s="108"/>
      <c r="Z60" s="108"/>
      <c r="AA60" s="108"/>
      <c r="AB60" s="108"/>
      <c r="AC60" s="109"/>
      <c r="AD60" s="99" t="s">
        <v>125</v>
      </c>
      <c r="AE60" s="99" t="s">
        <v>10</v>
      </c>
      <c r="AF60" s="99" t="s">
        <v>126</v>
      </c>
      <c r="AG60" s="106" t="s">
        <v>127</v>
      </c>
      <c r="AH60" s="1"/>
      <c r="AJ60" s="23"/>
      <c r="AK60" s="11"/>
      <c r="AL60" s="98" t="s">
        <v>95</v>
      </c>
      <c r="AM60" s="101" t="s">
        <v>94</v>
      </c>
      <c r="AN60" s="112"/>
      <c r="AO60" s="108"/>
      <c r="AP60" s="108"/>
      <c r="AQ60" s="108"/>
      <c r="AR60" s="108"/>
      <c r="AS60" s="108"/>
      <c r="AT60" s="109"/>
      <c r="AU60" s="99" t="s">
        <v>125</v>
      </c>
      <c r="AV60" s="99" t="s">
        <v>10</v>
      </c>
      <c r="AW60" s="99" t="s">
        <v>126</v>
      </c>
      <c r="AX60" s="106" t="s">
        <v>127</v>
      </c>
      <c r="AY60" s="12"/>
      <c r="BQ60" s="398" t="e">
        <f>IF(E60="","",VLOOKUP(E60,'Konversi Jab'!$C$4:$G$512,2,FALSE))</f>
        <v>#N/A</v>
      </c>
      <c r="BR60" s="398"/>
      <c r="BS60" s="398"/>
      <c r="BT60" s="398"/>
      <c r="BU60" s="398"/>
      <c r="BV60" s="398"/>
      <c r="BW60" s="398"/>
      <c r="BX60" s="398"/>
      <c r="BY60" s="397" t="e">
        <f>IF(E60="","",VLOOKUP(E60,'Konversi Jab'!$C$4:$G$512,4,FALSE))</f>
        <v>#N/A</v>
      </c>
      <c r="BZ60" s="12"/>
      <c r="CA60" s="398" t="e">
        <f>IF(V60="","",VLOOKUP(V60,'Konversi Jab'!$C$4:$G$512,2,FALSE))</f>
        <v>#N/A</v>
      </c>
      <c r="CB60" s="398"/>
      <c r="CC60" s="398"/>
      <c r="CD60" s="398"/>
      <c r="CE60" s="398"/>
      <c r="CF60" s="398"/>
      <c r="CG60" s="398"/>
      <c r="CH60" s="398"/>
      <c r="CI60" s="397" t="e">
        <f>IF(V60="","",VLOOKUP(V60,'Konversi Jab'!$C$4:$G$512,4,FALSE))</f>
        <v>#N/A</v>
      </c>
      <c r="CK60" s="398" t="e">
        <f>IF(AM60="","",VLOOKUP(AM60,'Konversi Jab'!$C$4:$G$512,2,FALSE))</f>
        <v>#N/A</v>
      </c>
      <c r="CL60" s="398"/>
      <c r="CM60" s="398"/>
      <c r="CN60" s="398"/>
      <c r="CO60" s="398"/>
      <c r="CP60" s="398"/>
      <c r="CQ60" s="398"/>
      <c r="CR60" s="398"/>
      <c r="CS60" s="397" t="e">
        <f>IF(AM60="","",VLOOKUP(AM60,'Konversi Jab'!$C$4:$G$512,4,FALSE))</f>
        <v>#N/A</v>
      </c>
      <c r="CT60" s="12"/>
      <c r="CU60" s="398" t="str">
        <f>IF(BD60="","",VLOOKUP(BD60,'Konversi Jab'!$C$4:$G$512,2,FALSE))</f>
        <v/>
      </c>
      <c r="CV60" s="398"/>
      <c r="CW60" s="398"/>
      <c r="CX60" s="398"/>
      <c r="CY60" s="398"/>
      <c r="CZ60" s="398"/>
      <c r="DA60" s="398"/>
      <c r="DB60" s="398"/>
      <c r="DC60" s="397" t="str">
        <f>IF(BD60="","",VLOOKUP(BD60,'Konversi Jab'!$C$4:$G$512,4,FALSE))</f>
        <v/>
      </c>
    </row>
    <row r="61" spans="1:107" ht="11" customHeight="1" x14ac:dyDescent="0.2">
      <c r="A61" s="59"/>
      <c r="B61" s="59"/>
      <c r="C61" s="11"/>
      <c r="D61" s="98">
        <v>1</v>
      </c>
      <c r="E61" s="425" t="s">
        <v>2307</v>
      </c>
      <c r="F61" s="402"/>
      <c r="G61" s="403"/>
      <c r="H61" s="403"/>
      <c r="I61" s="403"/>
      <c r="J61" s="403"/>
      <c r="K61" s="403"/>
      <c r="L61" s="404"/>
      <c r="M61" s="401">
        <v>11</v>
      </c>
      <c r="N61" s="401">
        <v>1</v>
      </c>
      <c r="O61" s="401"/>
      <c r="P61" s="401">
        <f>N61-O61</f>
        <v>1</v>
      </c>
      <c r="Q61" s="12"/>
      <c r="T61" s="59"/>
      <c r="U61" s="100">
        <v>1</v>
      </c>
      <c r="V61" s="425" t="s">
        <v>2290</v>
      </c>
      <c r="W61" s="399"/>
      <c r="X61" s="399"/>
      <c r="Y61" s="399"/>
      <c r="Z61" s="399"/>
      <c r="AA61" s="399"/>
      <c r="AB61" s="399"/>
      <c r="AC61" s="400"/>
      <c r="AD61" s="401">
        <v>9</v>
      </c>
      <c r="AE61" s="401">
        <v>3</v>
      </c>
      <c r="AF61" s="401"/>
      <c r="AG61" s="401">
        <f>AE61-AF61</f>
        <v>3</v>
      </c>
      <c r="AH61" s="1"/>
      <c r="AJ61" s="23"/>
      <c r="AK61" s="11"/>
      <c r="AL61" s="118">
        <v>1</v>
      </c>
      <c r="AM61" s="156" t="s">
        <v>1584</v>
      </c>
      <c r="AN61" s="164"/>
      <c r="AO61" s="164"/>
      <c r="AP61" s="164"/>
      <c r="AQ61" s="164"/>
      <c r="AR61" s="164"/>
      <c r="AS61" s="164"/>
      <c r="AT61" s="95"/>
      <c r="AU61" s="118">
        <v>7</v>
      </c>
      <c r="AV61" s="189" t="e">
        <f>COUNTIFS(#REF!,AM61,#REF!,$E$11)</f>
        <v>#REF!</v>
      </c>
      <c r="AW61" s="118"/>
      <c r="AX61" s="118" t="e">
        <f>AV61-AW61</f>
        <v>#REF!</v>
      </c>
      <c r="AY61" s="12"/>
      <c r="BQ61" s="398" t="e">
        <f>IF(#REF!="","",VLOOKUP(#REF!,'Konversi Jab'!$C$4:$G$512,2,FALSE))</f>
        <v>#REF!</v>
      </c>
      <c r="BR61" s="398"/>
      <c r="BS61" s="398"/>
      <c r="BT61" s="398"/>
      <c r="BU61" s="398"/>
      <c r="BV61" s="398"/>
      <c r="BW61" s="398"/>
      <c r="BX61" s="398"/>
      <c r="BY61" s="397" t="e">
        <f>IF(#REF!="","",VLOOKUP(#REF!,'Konversi Jab'!$C$4:$G$512,4,FALSE))</f>
        <v>#REF!</v>
      </c>
      <c r="BZ61" s="12"/>
      <c r="CA61" s="398" t="e">
        <f>IF(V61="","",VLOOKUP(V61,'Konversi Jab'!$C$4:$G$512,2,FALSE))</f>
        <v>#N/A</v>
      </c>
      <c r="CB61" s="398"/>
      <c r="CC61" s="398"/>
      <c r="CD61" s="398"/>
      <c r="CE61" s="398"/>
      <c r="CF61" s="398"/>
      <c r="CG61" s="398"/>
      <c r="CH61" s="398"/>
      <c r="CI61" s="397" t="e">
        <f>IF(V61="","",VLOOKUP(V61,'Konversi Jab'!$C$4:$G$512,4,FALSE))</f>
        <v>#N/A</v>
      </c>
      <c r="CK61" s="398" t="e">
        <f>IF(AM61="","",VLOOKUP(AM61,'Konversi Jab'!$C$4:$G$512,2,FALSE))</f>
        <v>#N/A</v>
      </c>
      <c r="CL61" s="398"/>
      <c r="CM61" s="398"/>
      <c r="CN61" s="398"/>
      <c r="CO61" s="398"/>
      <c r="CP61" s="398"/>
      <c r="CQ61" s="398"/>
      <c r="CR61" s="398"/>
      <c r="CS61" s="397" t="e">
        <f>IF(AM61="","",VLOOKUP(AM61,'Konversi Jab'!$C$4:$G$512,4,FALSE))</f>
        <v>#N/A</v>
      </c>
      <c r="CT61" s="12"/>
      <c r="CU61" s="398" t="str">
        <f>IF(BD61="","",VLOOKUP(BD61,'Konversi Jab'!$C$4:$G$512,2,FALSE))</f>
        <v/>
      </c>
      <c r="CV61" s="398"/>
      <c r="CW61" s="398"/>
      <c r="CX61" s="398"/>
      <c r="CY61" s="398"/>
      <c r="CZ61" s="398"/>
      <c r="DA61" s="398"/>
      <c r="DB61" s="398"/>
      <c r="DC61" s="397" t="str">
        <f>IF(BD61="","",VLOOKUP(BD61,'Konversi Jab'!$C$4:$G$512,4,FALSE))</f>
        <v/>
      </c>
    </row>
    <row r="62" spans="1:107" ht="11" customHeight="1" x14ac:dyDescent="0.2">
      <c r="A62" s="59"/>
      <c r="B62" s="59"/>
      <c r="C62" s="11"/>
      <c r="D62" s="98">
        <v>2</v>
      </c>
      <c r="E62" s="425" t="s">
        <v>1212</v>
      </c>
      <c r="F62" s="402"/>
      <c r="G62" s="403"/>
      <c r="H62" s="403"/>
      <c r="I62" s="403"/>
      <c r="J62" s="403"/>
      <c r="K62" s="403"/>
      <c r="L62" s="404"/>
      <c r="M62" s="401">
        <v>9</v>
      </c>
      <c r="N62" s="401">
        <v>1</v>
      </c>
      <c r="O62" s="401"/>
      <c r="P62" s="401">
        <f>N62-O62</f>
        <v>1</v>
      </c>
      <c r="Q62" s="1"/>
      <c r="T62" s="59"/>
      <c r="U62" s="100">
        <v>2</v>
      </c>
      <c r="V62" s="425" t="s">
        <v>2126</v>
      </c>
      <c r="W62" s="399"/>
      <c r="X62" s="399"/>
      <c r="Y62" s="399"/>
      <c r="Z62" s="399"/>
      <c r="AA62" s="399"/>
      <c r="AB62" s="399"/>
      <c r="AC62" s="400"/>
      <c r="AD62" s="401">
        <v>8</v>
      </c>
      <c r="AE62" s="401">
        <v>2</v>
      </c>
      <c r="AF62" s="401"/>
      <c r="AG62" s="401">
        <f>AE62-AF62</f>
        <v>2</v>
      </c>
      <c r="AJ62" s="26"/>
      <c r="AK62" s="11"/>
      <c r="AL62" s="118">
        <v>2</v>
      </c>
      <c r="AM62" s="232" t="s">
        <v>1585</v>
      </c>
      <c r="AN62" s="164"/>
      <c r="AO62" s="164"/>
      <c r="AP62" s="164"/>
      <c r="AQ62" s="164"/>
      <c r="AR62" s="164"/>
      <c r="AS62" s="164"/>
      <c r="AT62" s="95"/>
      <c r="AU62" s="118">
        <v>6</v>
      </c>
      <c r="AV62" s="189" t="e">
        <f>COUNTIFS(#REF!,AM62,#REF!,$E$11)</f>
        <v>#REF!</v>
      </c>
      <c r="AW62" s="118"/>
      <c r="AX62" s="118" t="e">
        <f>AV62-AW62</f>
        <v>#REF!</v>
      </c>
      <c r="AY62" s="12"/>
      <c r="BQ62" s="398" t="e">
        <f>IF(#REF!="","",VLOOKUP(#REF!,'Konversi Jab'!$C$4:$G$512,2,FALSE))</f>
        <v>#REF!</v>
      </c>
      <c r="BR62" s="398"/>
      <c r="BS62" s="398"/>
      <c r="BT62" s="398"/>
      <c r="BU62" s="398"/>
      <c r="BV62" s="398"/>
      <c r="BW62" s="398"/>
      <c r="BX62" s="398"/>
      <c r="BY62" s="397" t="e">
        <f>IF(#REF!="","",VLOOKUP(#REF!,'Konversi Jab'!$C$4:$G$512,4,FALSE))</f>
        <v>#REF!</v>
      </c>
      <c r="BZ62" s="12"/>
      <c r="CA62" s="398" t="e">
        <f>IF(V62="","",VLOOKUP(V62,'Konversi Jab'!$C$4:$G$512,2,FALSE))</f>
        <v>#N/A</v>
      </c>
      <c r="CB62" s="398"/>
      <c r="CC62" s="398"/>
      <c r="CD62" s="398"/>
      <c r="CE62" s="398"/>
      <c r="CF62" s="398"/>
      <c r="CG62" s="398"/>
      <c r="CH62" s="398"/>
      <c r="CI62" s="397" t="e">
        <f>IF(V62="","",VLOOKUP(V62,'Konversi Jab'!$C$4:$G$512,4,FALSE))</f>
        <v>#N/A</v>
      </c>
      <c r="CK62" s="398" t="e">
        <f>IF(AM62="","",VLOOKUP(AM62,'Konversi Jab'!$C$4:$G$512,2,FALSE))</f>
        <v>#N/A</v>
      </c>
      <c r="CL62" s="398"/>
      <c r="CM62" s="398"/>
      <c r="CN62" s="398"/>
      <c r="CO62" s="398"/>
      <c r="CP62" s="398"/>
      <c r="CQ62" s="398"/>
      <c r="CR62" s="398"/>
      <c r="CS62" s="397" t="e">
        <f>IF(AM62="","",VLOOKUP(AM62,'Konversi Jab'!$C$4:$G$512,4,FALSE))</f>
        <v>#N/A</v>
      </c>
      <c r="CT62" s="12"/>
      <c r="CU62" s="398" t="str">
        <f>IF(BD62="","",VLOOKUP(BD62,'Konversi Jab'!$C$4:$G$512,2,FALSE))</f>
        <v/>
      </c>
      <c r="CV62" s="398"/>
      <c r="CW62" s="398"/>
      <c r="CX62" s="398"/>
      <c r="CY62" s="398"/>
      <c r="CZ62" s="398"/>
      <c r="DA62" s="398"/>
      <c r="DB62" s="398"/>
      <c r="DC62" s="397" t="str">
        <f>IF(BD62="","",VLOOKUP(BD62,'Konversi Jab'!$C$4:$G$512,4,FALSE))</f>
        <v/>
      </c>
    </row>
    <row r="63" spans="1:107" ht="11" customHeight="1" x14ac:dyDescent="0.2">
      <c r="A63" s="59"/>
      <c r="B63" s="59"/>
      <c r="C63" s="11"/>
      <c r="D63" s="98">
        <v>3</v>
      </c>
      <c r="E63" s="425" t="s">
        <v>2140</v>
      </c>
      <c r="F63" s="402"/>
      <c r="G63" s="403"/>
      <c r="H63" s="403"/>
      <c r="I63" s="403"/>
      <c r="J63" s="403"/>
      <c r="K63" s="403"/>
      <c r="L63" s="404"/>
      <c r="M63" s="401">
        <v>7</v>
      </c>
      <c r="N63" s="401">
        <v>1</v>
      </c>
      <c r="O63" s="401"/>
      <c r="P63" s="401">
        <f>N63-O63</f>
        <v>1</v>
      </c>
      <c r="Q63" s="1"/>
      <c r="T63" s="11"/>
      <c r="U63" s="100">
        <v>3</v>
      </c>
      <c r="V63" s="232" t="s">
        <v>1745</v>
      </c>
      <c r="W63" s="161"/>
      <c r="X63" s="161"/>
      <c r="Y63" s="161"/>
      <c r="Z63" s="161"/>
      <c r="AA63" s="161"/>
      <c r="AB63" s="161"/>
      <c r="AC63" s="162"/>
      <c r="AD63" s="118">
        <v>6</v>
      </c>
      <c r="AE63" s="189" t="e">
        <f>COUNTIFS(#REF!,V63,#REF!,$E$11)</f>
        <v>#REF!</v>
      </c>
      <c r="AF63" s="118"/>
      <c r="AG63" s="118" t="e">
        <f t="shared" ref="AG63:AG64" si="10">AE63-AF63</f>
        <v>#REF!</v>
      </c>
      <c r="AH63" s="12"/>
      <c r="AJ63" s="26"/>
      <c r="AK63" s="11"/>
      <c r="AL63" s="118">
        <v>3</v>
      </c>
      <c r="AM63" s="158" t="s">
        <v>1616</v>
      </c>
      <c r="AN63" s="233"/>
      <c r="AO63" s="233"/>
      <c r="AP63" s="233"/>
      <c r="AQ63" s="233"/>
      <c r="AR63" s="233"/>
      <c r="AS63" s="233"/>
      <c r="AT63" s="277"/>
      <c r="AU63" s="118">
        <v>5</v>
      </c>
      <c r="AV63" s="189" t="e">
        <f>COUNTIFS(#REF!,AM63,#REF!,$E$11)</f>
        <v>#REF!</v>
      </c>
      <c r="AW63" s="118"/>
      <c r="AX63" s="118" t="e">
        <f>AV63-AW63</f>
        <v>#REF!</v>
      </c>
      <c r="AY63" s="12"/>
      <c r="BQ63" s="398" t="e">
        <f>IF(#REF!="","",VLOOKUP(#REF!,'Konversi Jab'!$C$4:$G$512,2,FALSE))</f>
        <v>#REF!</v>
      </c>
      <c r="BR63" s="398"/>
      <c r="BS63" s="398"/>
      <c r="BT63" s="398"/>
      <c r="BU63" s="398"/>
      <c r="BV63" s="398"/>
      <c r="BW63" s="398"/>
      <c r="BX63" s="398"/>
      <c r="BY63" s="397" t="e">
        <f>IF(#REF!="","",VLOOKUP(#REF!,'Konversi Jab'!$C$4:$G$512,4,FALSE))</f>
        <v>#REF!</v>
      </c>
      <c r="BZ63" s="12"/>
      <c r="CA63" s="398" t="e">
        <f>IF(V63="","",VLOOKUP(V63,'Konversi Jab'!$C$4:$G$512,2,FALSE))</f>
        <v>#N/A</v>
      </c>
      <c r="CB63" s="398"/>
      <c r="CC63" s="398"/>
      <c r="CD63" s="398"/>
      <c r="CE63" s="398"/>
      <c r="CF63" s="398"/>
      <c r="CG63" s="398"/>
      <c r="CH63" s="398"/>
      <c r="CI63" s="397" t="e">
        <f>IF(V63="","",VLOOKUP(V63,'Konversi Jab'!$C$4:$G$512,4,FALSE))</f>
        <v>#N/A</v>
      </c>
      <c r="CK63" s="398" t="e">
        <f>IF(AM63="","",VLOOKUP(AM63,'Konversi Jab'!$C$4:$G$512,2,FALSE))</f>
        <v>#N/A</v>
      </c>
      <c r="CL63" s="398"/>
      <c r="CM63" s="398"/>
      <c r="CN63" s="398"/>
      <c r="CO63" s="398"/>
      <c r="CP63" s="398"/>
      <c r="CQ63" s="398"/>
      <c r="CR63" s="398"/>
      <c r="CS63" s="397" t="e">
        <f>IF(AM63="","",VLOOKUP(AM63,'Konversi Jab'!$C$4:$G$512,4,FALSE))</f>
        <v>#N/A</v>
      </c>
      <c r="CT63" s="12"/>
      <c r="CU63" s="398" t="str">
        <f>IF(BD63="","",VLOOKUP(BD63,'Konversi Jab'!$C$4:$G$512,2,FALSE))</f>
        <v/>
      </c>
      <c r="CV63" s="398"/>
      <c r="CW63" s="398"/>
      <c r="CX63" s="398"/>
      <c r="CY63" s="398"/>
      <c r="CZ63" s="398"/>
      <c r="DA63" s="398"/>
      <c r="DB63" s="398"/>
      <c r="DC63" s="397" t="str">
        <f>IF(BD63="","",VLOOKUP(BD63,'Konversi Jab'!$C$4:$G$512,4,FALSE))</f>
        <v/>
      </c>
    </row>
    <row r="64" spans="1:107" ht="11" customHeight="1" x14ac:dyDescent="0.2">
      <c r="A64" s="59"/>
      <c r="B64" s="59"/>
      <c r="C64" s="11"/>
      <c r="D64" s="98">
        <v>4</v>
      </c>
      <c r="E64" s="425" t="s">
        <v>556</v>
      </c>
      <c r="F64" s="402"/>
      <c r="G64" s="403"/>
      <c r="H64" s="403"/>
      <c r="I64" s="403"/>
      <c r="J64" s="403"/>
      <c r="K64" s="403"/>
      <c r="L64" s="404"/>
      <c r="M64" s="401">
        <v>6</v>
      </c>
      <c r="N64" s="401">
        <v>2</v>
      </c>
      <c r="O64" s="401"/>
      <c r="P64" s="401">
        <f t="shared" ref="P64" si="11">N64-O64</f>
        <v>2</v>
      </c>
      <c r="Q64" s="12"/>
      <c r="U64" s="100">
        <v>4</v>
      </c>
      <c r="V64" s="156" t="s">
        <v>0</v>
      </c>
      <c r="W64" s="112"/>
      <c r="X64" s="108"/>
      <c r="Y64" s="108"/>
      <c r="Z64" s="108"/>
      <c r="AA64" s="108"/>
      <c r="AB64" s="108"/>
      <c r="AC64" s="109"/>
      <c r="AD64" s="118">
        <v>5</v>
      </c>
      <c r="AE64" s="189" t="e">
        <f>COUNTIFS(#REF!,V64,#REF!,$E$11)</f>
        <v>#REF!</v>
      </c>
      <c r="AF64" s="118"/>
      <c r="AG64" s="118" t="e">
        <f t="shared" si="10"/>
        <v>#REF!</v>
      </c>
      <c r="AH64" s="12"/>
      <c r="AJ64" s="26"/>
      <c r="AV64" s="466"/>
      <c r="BQ64" s="398" t="e">
        <f>IF(#REF!="","",VLOOKUP(#REF!,'Konversi Jab'!$C$4:$G$512,2,FALSE))</f>
        <v>#REF!</v>
      </c>
      <c r="BR64" s="398"/>
      <c r="BS64" s="398"/>
      <c r="BT64" s="398"/>
      <c r="BU64" s="398"/>
      <c r="BV64" s="398"/>
      <c r="BW64" s="398"/>
      <c r="BX64" s="398"/>
      <c r="BY64" s="397" t="e">
        <f>IF(#REF!="","",VLOOKUP(#REF!,'Konversi Jab'!$C$4:$G$512,4,FALSE))</f>
        <v>#REF!</v>
      </c>
      <c r="BZ64" s="12"/>
      <c r="CA64" s="398" t="str">
        <f>IF(V64="","",VLOOKUP(V64,'Konversi Jab'!$C$4:$G$512,2,FALSE))</f>
        <v>Pengadministrasi Umum</v>
      </c>
      <c r="CB64" s="398"/>
      <c r="CC64" s="398"/>
      <c r="CD64" s="398"/>
      <c r="CE64" s="398"/>
      <c r="CF64" s="398"/>
      <c r="CG64" s="398"/>
      <c r="CH64" s="398"/>
      <c r="CI64" s="397">
        <f>IF(V64="","",VLOOKUP(V64,'Konversi Jab'!$C$4:$G$512,4,FALSE))</f>
        <v>5</v>
      </c>
      <c r="CK64" s="398" t="str">
        <f>IF(AM64="","",VLOOKUP(AM64,'Konversi Jab'!$C$4:$G$512,2,FALSE))</f>
        <v/>
      </c>
      <c r="CL64" s="398"/>
      <c r="CM64" s="398"/>
      <c r="CN64" s="398"/>
      <c r="CO64" s="398"/>
      <c r="CP64" s="398"/>
      <c r="CQ64" s="398"/>
      <c r="CR64" s="398"/>
      <c r="CS64" s="397" t="str">
        <f>IF(AM64="","",VLOOKUP(AM64,'Konversi Jab'!$C$4:$G$512,4,FALSE))</f>
        <v/>
      </c>
      <c r="CT64" s="12"/>
      <c r="CU64" s="398" t="str">
        <f>IF(BD64="","",VLOOKUP(BD64,'Konversi Jab'!$C$4:$G$512,2,FALSE))</f>
        <v/>
      </c>
      <c r="CV64" s="398"/>
      <c r="CW64" s="398"/>
      <c r="CX64" s="398"/>
      <c r="CY64" s="398"/>
      <c r="CZ64" s="398"/>
      <c r="DA64" s="398"/>
      <c r="DB64" s="398"/>
      <c r="DC64" s="397" t="str">
        <f>IF(BD64="","",VLOOKUP(BD64,'Konversi Jab'!$C$4:$G$512,4,FALSE))</f>
        <v/>
      </c>
    </row>
    <row r="65" spans="1:107" ht="11" customHeight="1" x14ac:dyDescent="0.2">
      <c r="A65" s="59"/>
      <c r="B65" s="59"/>
      <c r="C65" s="2"/>
      <c r="D65" s="98">
        <v>5</v>
      </c>
      <c r="E65" s="232" t="s">
        <v>1718</v>
      </c>
      <c r="F65" s="112"/>
      <c r="G65" s="108"/>
      <c r="H65" s="108"/>
      <c r="I65" s="108"/>
      <c r="J65" s="108"/>
      <c r="K65" s="108"/>
      <c r="L65" s="109"/>
      <c r="M65" s="118">
        <v>6</v>
      </c>
      <c r="N65" s="189" t="e">
        <f>COUNTIFS(#REF!,E65,#REF!,$E$11)</f>
        <v>#REF!</v>
      </c>
      <c r="O65" s="118"/>
      <c r="P65" s="118" t="e">
        <f t="shared" ref="P65:P70" si="12">N65-O65</f>
        <v>#REF!</v>
      </c>
      <c r="AE65" s="466"/>
      <c r="AJ65" s="23"/>
      <c r="AV65" s="466"/>
      <c r="BQ65" s="398" t="e">
        <f>IF(#REF!="","",VLOOKUP(#REF!,'Konversi Jab'!$C$4:$G$512,2,FALSE))</f>
        <v>#REF!</v>
      </c>
      <c r="BR65" s="398"/>
      <c r="BS65" s="398"/>
      <c r="BT65" s="398"/>
      <c r="BU65" s="398"/>
      <c r="BV65" s="398"/>
      <c r="BW65" s="398"/>
      <c r="BX65" s="398"/>
      <c r="BY65" s="397" t="e">
        <f>IF(#REF!="","",VLOOKUP(#REF!,'Konversi Jab'!$C$4:$G$512,4,FALSE))</f>
        <v>#REF!</v>
      </c>
      <c r="BZ65" s="12"/>
      <c r="CA65" s="398" t="str">
        <f>IF(V65="","",VLOOKUP(V65,'Konversi Jab'!$C$4:$G$512,2,FALSE))</f>
        <v/>
      </c>
      <c r="CB65" s="398"/>
      <c r="CC65" s="398"/>
      <c r="CD65" s="398"/>
      <c r="CE65" s="398"/>
      <c r="CF65" s="398"/>
      <c r="CG65" s="398"/>
      <c r="CH65" s="398"/>
      <c r="CI65" s="397" t="str">
        <f>IF(V65="","",VLOOKUP(V65,'Konversi Jab'!$C$4:$G$512,4,FALSE))</f>
        <v/>
      </c>
      <c r="CK65" s="398" t="str">
        <f>IF(AM65="","",VLOOKUP(AM65,'Konversi Jab'!$C$4:$G$512,2,FALSE))</f>
        <v/>
      </c>
      <c r="CL65" s="398"/>
      <c r="CM65" s="398"/>
      <c r="CN65" s="398"/>
      <c r="CO65" s="398"/>
      <c r="CP65" s="398"/>
      <c r="CQ65" s="398"/>
      <c r="CR65" s="398"/>
      <c r="CS65" s="397" t="str">
        <f>IF(AM65="","",VLOOKUP(AM65,'Konversi Jab'!$C$4:$G$512,4,FALSE))</f>
        <v/>
      </c>
      <c r="CT65" s="12"/>
      <c r="CU65" s="398" t="str">
        <f>IF(BD65="","",VLOOKUP(BD65,'Konversi Jab'!$C$4:$G$512,2,FALSE))</f>
        <v/>
      </c>
      <c r="CV65" s="398"/>
      <c r="CW65" s="398"/>
      <c r="CX65" s="398"/>
      <c r="CY65" s="398"/>
      <c r="CZ65" s="398"/>
      <c r="DA65" s="398"/>
      <c r="DB65" s="398"/>
      <c r="DC65" s="397" t="str">
        <f>IF(BD65="","",VLOOKUP(BD65,'Konversi Jab'!$C$4:$G$512,4,FALSE))</f>
        <v/>
      </c>
    </row>
    <row r="66" spans="1:107" ht="11" customHeight="1" x14ac:dyDescent="0.2">
      <c r="A66" s="59"/>
      <c r="B66" s="59"/>
      <c r="C66" s="11"/>
      <c r="D66" s="98">
        <v>6</v>
      </c>
      <c r="E66" s="232" t="s">
        <v>1997</v>
      </c>
      <c r="F66" s="112"/>
      <c r="G66" s="108"/>
      <c r="H66" s="108"/>
      <c r="I66" s="108"/>
      <c r="J66" s="108"/>
      <c r="K66" s="108"/>
      <c r="L66" s="109"/>
      <c r="M66" s="118">
        <v>6</v>
      </c>
      <c r="N66" s="189" t="e">
        <f>COUNTIFS(#REF!,E66,#REF!,$E$11)</f>
        <v>#REF!</v>
      </c>
      <c r="O66" s="118"/>
      <c r="P66" s="118" t="e">
        <f t="shared" si="12"/>
        <v>#REF!</v>
      </c>
      <c r="AE66" s="466"/>
      <c r="AJ66" s="23"/>
      <c r="BQ66" s="398" t="e">
        <f>IF(#REF!="","",VLOOKUP(#REF!,'Konversi Jab'!$C$4:$G$512,2,FALSE))</f>
        <v>#REF!</v>
      </c>
      <c r="BR66" s="398"/>
      <c r="BS66" s="398"/>
      <c r="BT66" s="398"/>
      <c r="BU66" s="398"/>
      <c r="BV66" s="398"/>
      <c r="BW66" s="398"/>
      <c r="BX66" s="398"/>
      <c r="BY66" s="397" t="e">
        <f>IF(#REF!="","",VLOOKUP(#REF!,'Konversi Jab'!$C$4:$G$512,4,FALSE))</f>
        <v>#REF!</v>
      </c>
      <c r="BZ66" s="12"/>
      <c r="CA66" s="398" t="e">
        <f>IF(#REF!="","",VLOOKUP(#REF!,'Konversi Jab'!$C$4:$G$512,2,FALSE))</f>
        <v>#REF!</v>
      </c>
      <c r="CB66" s="398"/>
      <c r="CC66" s="398"/>
      <c r="CD66" s="398"/>
      <c r="CE66" s="398"/>
      <c r="CF66" s="398"/>
      <c r="CG66" s="398"/>
      <c r="CH66" s="398"/>
      <c r="CI66" s="397" t="e">
        <f>IF(#REF!="","",VLOOKUP(#REF!,'Konversi Jab'!$C$4:$G$512,4,FALSE))</f>
        <v>#REF!</v>
      </c>
      <c r="CK66" s="398" t="str">
        <f>IF(AM65="","",VLOOKUP(AM65,'Konversi Jab'!$C$4:$G$512,2,FALSE))</f>
        <v/>
      </c>
      <c r="CL66" s="398"/>
      <c r="CM66" s="398"/>
      <c r="CN66" s="398"/>
      <c r="CO66" s="398"/>
      <c r="CP66" s="398"/>
      <c r="CQ66" s="398"/>
      <c r="CR66" s="398"/>
      <c r="CS66" s="397" t="str">
        <f>IF(AM65="","",VLOOKUP(AM65,'Konversi Jab'!$C$4:$G$512,4,FALSE))</f>
        <v/>
      </c>
      <c r="CT66" s="12"/>
      <c r="CU66" s="398" t="str">
        <f>IF(BD66="","",VLOOKUP(BD66,'Konversi Jab'!$C$4:$G$512,2,FALSE))</f>
        <v/>
      </c>
      <c r="CV66" s="398"/>
      <c r="CW66" s="398"/>
      <c r="CX66" s="398"/>
      <c r="CY66" s="398"/>
      <c r="CZ66" s="398"/>
      <c r="DA66" s="398"/>
      <c r="DB66" s="398"/>
      <c r="DC66" s="397" t="str">
        <f>IF(BD66="","",VLOOKUP(BD66,'Konversi Jab'!$C$4:$G$512,4,FALSE))</f>
        <v/>
      </c>
    </row>
    <row r="67" spans="1:107" ht="11" customHeight="1" x14ac:dyDescent="0.2">
      <c r="A67" s="59"/>
      <c r="B67" s="59"/>
      <c r="C67" s="2"/>
      <c r="D67" s="98">
        <v>7</v>
      </c>
      <c r="E67" s="107" t="s">
        <v>101</v>
      </c>
      <c r="F67" s="108"/>
      <c r="G67" s="108"/>
      <c r="H67" s="108"/>
      <c r="I67" s="108"/>
      <c r="J67" s="108"/>
      <c r="K67" s="108"/>
      <c r="L67" s="109"/>
      <c r="M67" s="118">
        <v>5</v>
      </c>
      <c r="N67" s="189" t="e">
        <f>COUNTIFS(#REF!,E67,#REF!,$E$11)</f>
        <v>#REF!</v>
      </c>
      <c r="O67" s="118"/>
      <c r="P67" s="118" t="e">
        <f t="shared" si="12"/>
        <v>#REF!</v>
      </c>
      <c r="AE67" s="466"/>
      <c r="BQ67" s="398" t="e">
        <f>IF(#REF!="","",VLOOKUP(#REF!,'Konversi Jab'!$C$4:$G$512,2,FALSE))</f>
        <v>#REF!</v>
      </c>
      <c r="BR67" s="398"/>
      <c r="BS67" s="398"/>
      <c r="BT67" s="398"/>
      <c r="BU67" s="398"/>
      <c r="BV67" s="398"/>
      <c r="BW67" s="398"/>
      <c r="BX67" s="398"/>
      <c r="BY67" s="397" t="e">
        <f>IF(#REF!="","",VLOOKUP(#REF!,'Konversi Jab'!$C$4:$G$512,4,FALSE))</f>
        <v>#REF!</v>
      </c>
      <c r="BZ67" s="12"/>
      <c r="CA67" s="398" t="e">
        <f>IF(#REF!="","",VLOOKUP(#REF!,'Konversi Jab'!$C$4:$G$512,2,FALSE))</f>
        <v>#REF!</v>
      </c>
      <c r="CB67" s="398"/>
      <c r="CC67" s="398"/>
      <c r="CD67" s="398"/>
      <c r="CE67" s="398"/>
      <c r="CF67" s="398"/>
      <c r="CG67" s="398"/>
      <c r="CH67" s="398"/>
      <c r="CI67" s="397" t="e">
        <f>IF(#REF!="","",VLOOKUP(#REF!,'Konversi Jab'!$C$4:$G$512,4,FALSE))</f>
        <v>#REF!</v>
      </c>
      <c r="CK67" s="398" t="str">
        <f>IF(AM66="","",VLOOKUP(AM66,'Konversi Jab'!$C$4:$G$512,2,FALSE))</f>
        <v/>
      </c>
      <c r="CL67" s="398"/>
      <c r="CM67" s="398"/>
      <c r="CN67" s="398"/>
      <c r="CO67" s="398"/>
      <c r="CP67" s="398"/>
      <c r="CQ67" s="398"/>
      <c r="CR67" s="398"/>
      <c r="CS67" s="397" t="str">
        <f>IF(AM66="","",VLOOKUP(AM66,'Konversi Jab'!$C$4:$G$512,4,FALSE))</f>
        <v/>
      </c>
      <c r="CT67" s="12"/>
      <c r="CU67" s="398" t="str">
        <f>IF(BD67="","",VLOOKUP(BD67,'Konversi Jab'!$C$4:$G$512,2,FALSE))</f>
        <v/>
      </c>
      <c r="CV67" s="398"/>
      <c r="CW67" s="398"/>
      <c r="CX67" s="398"/>
      <c r="CY67" s="398"/>
      <c r="CZ67" s="398"/>
      <c r="DA67" s="398"/>
      <c r="DB67" s="398"/>
      <c r="DC67" s="397" t="str">
        <f>IF(BD67="","",VLOOKUP(BD67,'Konversi Jab'!$C$4:$G$512,4,FALSE))</f>
        <v/>
      </c>
    </row>
    <row r="68" spans="1:107" ht="11" customHeight="1" x14ac:dyDescent="0.2">
      <c r="A68" s="59"/>
      <c r="B68" s="59"/>
      <c r="C68" s="11"/>
      <c r="D68" s="98">
        <v>8</v>
      </c>
      <c r="E68" s="232" t="s">
        <v>1621</v>
      </c>
      <c r="F68" s="112"/>
      <c r="G68" s="108"/>
      <c r="H68" s="108"/>
      <c r="I68" s="108"/>
      <c r="J68" s="108"/>
      <c r="K68" s="108"/>
      <c r="L68" s="109"/>
      <c r="M68" s="118">
        <v>5</v>
      </c>
      <c r="N68" s="189" t="e">
        <f>COUNTIFS(#REF!,E68,#REF!,$E$11)</f>
        <v>#REF!</v>
      </c>
      <c r="O68" s="118"/>
      <c r="P68" s="118" t="e">
        <f t="shared" si="12"/>
        <v>#REF!</v>
      </c>
      <c r="Q68" s="11"/>
      <c r="T68" s="59"/>
      <c r="AG68" s="59"/>
      <c r="AH68" s="59"/>
      <c r="BQ68" s="398" t="e">
        <f>IF(#REF!="","",VLOOKUP(#REF!,'Konversi Jab'!$C$4:$G$512,2,FALSE))</f>
        <v>#REF!</v>
      </c>
      <c r="BR68" s="398"/>
      <c r="BS68" s="398"/>
      <c r="BT68" s="398"/>
      <c r="BU68" s="398"/>
      <c r="BV68" s="398"/>
      <c r="BW68" s="398"/>
      <c r="BX68" s="398"/>
      <c r="BY68" s="397" t="e">
        <f>IF(#REF!="","",VLOOKUP(#REF!,'Konversi Jab'!$C$4:$G$512,4,FALSE))</f>
        <v>#REF!</v>
      </c>
      <c r="BZ68" s="12"/>
      <c r="CA68" s="398" t="e">
        <f>IF(#REF!="","",VLOOKUP(#REF!,'Konversi Jab'!$C$4:$G$512,2,FALSE))</f>
        <v>#REF!</v>
      </c>
      <c r="CB68" s="398"/>
      <c r="CC68" s="398"/>
      <c r="CD68" s="398"/>
      <c r="CE68" s="398"/>
      <c r="CF68" s="398"/>
      <c r="CG68" s="398"/>
      <c r="CH68" s="398"/>
      <c r="CI68" s="397" t="e">
        <f>IF(#REF!="","",VLOOKUP(#REF!,'Konversi Jab'!$C$4:$G$512,4,FALSE))</f>
        <v>#REF!</v>
      </c>
      <c r="CK68" s="398" t="str">
        <f>IF(AM67="","",VLOOKUP(AM67,'Konversi Jab'!$C$4:$G$512,2,FALSE))</f>
        <v/>
      </c>
      <c r="CL68" s="398"/>
      <c r="CM68" s="398"/>
      <c r="CN68" s="398"/>
      <c r="CO68" s="398"/>
      <c r="CP68" s="398"/>
      <c r="CQ68" s="398"/>
      <c r="CR68" s="398"/>
      <c r="CS68" s="397" t="str">
        <f>IF(AM67="","",VLOOKUP(AM67,'Konversi Jab'!$C$4:$G$512,4,FALSE))</f>
        <v/>
      </c>
      <c r="CT68" s="12"/>
      <c r="CU68" s="398" t="str">
        <f>IF(BD68="","",VLOOKUP(BD68,'Konversi Jab'!$C$4:$G$512,2,FALSE))</f>
        <v/>
      </c>
      <c r="CV68" s="398"/>
      <c r="CW68" s="398"/>
      <c r="CX68" s="398"/>
      <c r="CY68" s="398"/>
      <c r="CZ68" s="398"/>
      <c r="DA68" s="398"/>
      <c r="DB68" s="398"/>
      <c r="DC68" s="397" t="str">
        <f>IF(BD68="","",VLOOKUP(BD68,'Konversi Jab'!$C$4:$G$512,4,FALSE))</f>
        <v/>
      </c>
    </row>
    <row r="69" spans="1:107" ht="11" customHeight="1" x14ac:dyDescent="0.2">
      <c r="A69" s="59"/>
      <c r="B69" s="59"/>
      <c r="C69" s="11"/>
      <c r="D69" s="98">
        <v>9</v>
      </c>
      <c r="E69" s="232" t="s">
        <v>1586</v>
      </c>
      <c r="F69" s="112"/>
      <c r="G69" s="108"/>
      <c r="H69" s="108"/>
      <c r="I69" s="108"/>
      <c r="J69" s="108"/>
      <c r="K69" s="108"/>
      <c r="L69" s="109"/>
      <c r="M69" s="118">
        <v>3</v>
      </c>
      <c r="N69" s="189" t="e">
        <f>COUNTIFS(#REF!,E69,#REF!,$E$11)</f>
        <v>#REF!</v>
      </c>
      <c r="O69" s="118"/>
      <c r="P69" s="118" t="e">
        <f t="shared" si="12"/>
        <v>#REF!</v>
      </c>
      <c r="Q69" s="11"/>
      <c r="T69" s="59"/>
      <c r="AG69" s="59"/>
      <c r="AH69" s="59"/>
      <c r="BQ69" s="398" t="e">
        <f>IF(#REF!="","",VLOOKUP(#REF!,'Konversi Jab'!$C$4:$G$512,2,FALSE))</f>
        <v>#REF!</v>
      </c>
      <c r="BR69" s="398"/>
      <c r="BS69" s="398"/>
      <c r="BT69" s="398"/>
      <c r="BU69" s="398"/>
      <c r="BV69" s="398"/>
      <c r="BW69" s="398"/>
      <c r="BX69" s="398"/>
      <c r="BY69" s="397" t="e">
        <f>IF(#REF!="","",VLOOKUP(#REF!,'Konversi Jab'!$C$4:$G$512,4,FALSE))</f>
        <v>#REF!</v>
      </c>
      <c r="BZ69" s="12"/>
      <c r="CA69" s="398" t="e">
        <f>IF(#REF!="","",VLOOKUP(#REF!,'Konversi Jab'!$C$4:$G$512,2,FALSE))</f>
        <v>#REF!</v>
      </c>
      <c r="CB69" s="398"/>
      <c r="CC69" s="398"/>
      <c r="CD69" s="398"/>
      <c r="CE69" s="398"/>
      <c r="CF69" s="398"/>
      <c r="CG69" s="398"/>
      <c r="CH69" s="398"/>
      <c r="CI69" s="397" t="e">
        <f>IF(#REF!="","",VLOOKUP(#REF!,'Konversi Jab'!$C$4:$G$512,4,FALSE))</f>
        <v>#REF!</v>
      </c>
      <c r="CK69" s="398" t="str">
        <f>IF(AM68="","",VLOOKUP(AM68,'Konversi Jab'!$C$4:$G$512,2,FALSE))</f>
        <v/>
      </c>
      <c r="CL69" s="398"/>
      <c r="CM69" s="398"/>
      <c r="CN69" s="398"/>
      <c r="CO69" s="398"/>
      <c r="CP69" s="398"/>
      <c r="CQ69" s="398"/>
      <c r="CR69" s="398"/>
      <c r="CS69" s="397" t="str">
        <f>IF(AM68="","",VLOOKUP(AM68,'Konversi Jab'!$C$4:$G$512,4,FALSE))</f>
        <v/>
      </c>
      <c r="CT69" s="12"/>
      <c r="CU69" s="398" t="str">
        <f>IF(BD69="","",VLOOKUP(BD69,'Konversi Jab'!$C$4:$G$512,2,FALSE))</f>
        <v/>
      </c>
      <c r="CV69" s="398"/>
      <c r="CW69" s="398"/>
      <c r="CX69" s="398"/>
      <c r="CY69" s="398"/>
      <c r="CZ69" s="398"/>
      <c r="DA69" s="398"/>
      <c r="DB69" s="398"/>
      <c r="DC69" s="397" t="str">
        <f>IF(BD69="","",VLOOKUP(BD69,'Konversi Jab'!$C$4:$G$512,4,FALSE))</f>
        <v/>
      </c>
    </row>
    <row r="70" spans="1:107" ht="11" customHeight="1" x14ac:dyDescent="0.2">
      <c r="A70" s="59"/>
      <c r="B70" s="59"/>
      <c r="C70" s="11"/>
      <c r="D70" s="98">
        <v>10</v>
      </c>
      <c r="E70" s="232" t="s">
        <v>1345</v>
      </c>
      <c r="F70" s="112"/>
      <c r="G70" s="108"/>
      <c r="H70" s="108"/>
      <c r="I70" s="108"/>
      <c r="J70" s="108"/>
      <c r="K70" s="119"/>
      <c r="L70" s="163"/>
      <c r="M70" s="118">
        <v>3</v>
      </c>
      <c r="N70" s="189" t="e">
        <f>COUNTIFS(#REF!,E70,#REF!,$E$11)</f>
        <v>#REF!</v>
      </c>
      <c r="O70" s="118"/>
      <c r="P70" s="118" t="e">
        <f t="shared" si="12"/>
        <v>#REF!</v>
      </c>
      <c r="Q70" s="11"/>
      <c r="T70" s="59"/>
      <c r="AG70" s="10"/>
      <c r="AH70" s="59"/>
      <c r="BQ70" s="398" t="e">
        <f>IF(#REF!="","",VLOOKUP(#REF!,'Konversi Jab'!$C$4:$G$512,2,FALSE))</f>
        <v>#REF!</v>
      </c>
      <c r="BR70" s="398"/>
      <c r="BS70" s="398"/>
      <c r="BT70" s="398"/>
      <c r="BU70" s="398"/>
      <c r="BV70" s="398"/>
      <c r="BW70" s="398"/>
      <c r="BX70" s="398"/>
      <c r="BY70" s="397" t="e">
        <f>IF(#REF!="","",VLOOKUP(#REF!,'Konversi Jab'!$C$4:$G$512,4,FALSE))</f>
        <v>#REF!</v>
      </c>
      <c r="BZ70" s="12"/>
      <c r="CA70" s="398" t="e">
        <f>IF(#REF!="","",VLOOKUP(#REF!,'Konversi Jab'!$C$4:$G$512,2,FALSE))</f>
        <v>#REF!</v>
      </c>
      <c r="CB70" s="398"/>
      <c r="CC70" s="398"/>
      <c r="CD70" s="398"/>
      <c r="CE70" s="398"/>
      <c r="CF70" s="398"/>
      <c r="CG70" s="398"/>
      <c r="CH70" s="398"/>
      <c r="CI70" s="397" t="e">
        <f>IF(#REF!="","",VLOOKUP(#REF!,'Konversi Jab'!$C$4:$G$512,4,FALSE))</f>
        <v>#REF!</v>
      </c>
      <c r="CK70" s="398" t="str">
        <f>IF(AM69="","",VLOOKUP(AM69,'Konversi Jab'!$C$4:$G$512,2,FALSE))</f>
        <v/>
      </c>
      <c r="CL70" s="398"/>
      <c r="CM70" s="398"/>
      <c r="CN70" s="398"/>
      <c r="CO70" s="398"/>
      <c r="CP70" s="398"/>
      <c r="CQ70" s="398"/>
      <c r="CR70" s="398"/>
      <c r="CS70" s="397" t="str">
        <f>IF(AM69="","",VLOOKUP(AM69,'Konversi Jab'!$C$4:$G$512,4,FALSE))</f>
        <v/>
      </c>
      <c r="CT70" s="12"/>
      <c r="CU70" s="398" t="str">
        <f>IF(BD70="","",VLOOKUP(BD70,'Konversi Jab'!$C$4:$G$512,2,FALSE))</f>
        <v/>
      </c>
      <c r="CV70" s="398"/>
      <c r="CW70" s="398"/>
      <c r="CX70" s="398"/>
      <c r="CY70" s="398"/>
      <c r="CZ70" s="398"/>
      <c r="DA70" s="398"/>
      <c r="DB70" s="398"/>
      <c r="DC70" s="397" t="str">
        <f>IF(BD70="","",VLOOKUP(BD70,'Konversi Jab'!$C$4:$G$512,4,FALSE))</f>
        <v/>
      </c>
    </row>
    <row r="71" spans="1:107" ht="11" customHeight="1" x14ac:dyDescent="0.2">
      <c r="A71" s="59"/>
      <c r="B71" s="59"/>
      <c r="C71" s="11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11"/>
      <c r="T71" s="59"/>
      <c r="AG71" s="10"/>
      <c r="AH71" s="59"/>
    </row>
    <row r="72" spans="1:107" ht="11" customHeight="1" x14ac:dyDescent="0.2">
      <c r="A72" s="59"/>
      <c r="B72" s="59"/>
      <c r="C72" s="11"/>
      <c r="D72" s="59"/>
      <c r="Q72" s="11"/>
      <c r="T72" s="59"/>
      <c r="AG72" s="10"/>
      <c r="AH72" s="59"/>
    </row>
    <row r="73" spans="1:107" ht="11" customHeight="1" x14ac:dyDescent="0.2">
      <c r="A73" s="59"/>
      <c r="B73" s="59"/>
      <c r="C73" s="59"/>
      <c r="T73" s="59"/>
      <c r="AG73" s="10"/>
      <c r="AH73" s="59"/>
    </row>
    <row r="74" spans="1:107" ht="11" customHeight="1" x14ac:dyDescent="0.2">
      <c r="T74" s="59"/>
      <c r="AG74" s="59"/>
      <c r="AH74" s="59"/>
    </row>
    <row r="75" spans="1:107" ht="11" customHeight="1" x14ac:dyDescent="0.2">
      <c r="T75" s="59"/>
      <c r="AG75" s="59"/>
      <c r="AH75" s="59"/>
    </row>
  </sheetData>
  <sortState ref="E42:P43">
    <sortCondition descending="1" ref="M42:M43"/>
  </sortState>
  <mergeCells count="35">
    <mergeCell ref="AL58:AX58"/>
    <mergeCell ref="U58:AG58"/>
    <mergeCell ref="D58:P58"/>
    <mergeCell ref="BC24:BO24"/>
    <mergeCell ref="AL24:AX24"/>
    <mergeCell ref="U24:AG24"/>
    <mergeCell ref="D24:P24"/>
    <mergeCell ref="BC40:BO40"/>
    <mergeCell ref="AL40:AX40"/>
    <mergeCell ref="U40:AG40"/>
    <mergeCell ref="D40:P40"/>
    <mergeCell ref="U56:AG57"/>
    <mergeCell ref="U38:AG39"/>
    <mergeCell ref="AL38:AX39"/>
    <mergeCell ref="D56:P57"/>
    <mergeCell ref="BC38:BO39"/>
    <mergeCell ref="C3:BO3"/>
    <mergeCell ref="C2:BO2"/>
    <mergeCell ref="C4:BO4"/>
    <mergeCell ref="AE6:AN7"/>
    <mergeCell ref="AF10:AM11"/>
    <mergeCell ref="BB16:BO17"/>
    <mergeCell ref="D22:P23"/>
    <mergeCell ref="U22:AG23"/>
    <mergeCell ref="AL22:AX23"/>
    <mergeCell ref="BC22:BO23"/>
    <mergeCell ref="BB18:BO18"/>
    <mergeCell ref="AK18:AX18"/>
    <mergeCell ref="T18:AG18"/>
    <mergeCell ref="C18:P18"/>
    <mergeCell ref="D38:P39"/>
    <mergeCell ref="AL56:AX57"/>
    <mergeCell ref="C16:P17"/>
    <mergeCell ref="T16:AG17"/>
    <mergeCell ref="AK16:AX17"/>
  </mergeCells>
  <phoneticPr fontId="33" type="noConversion"/>
  <printOptions horizontalCentered="1" verticalCentered="1"/>
  <pageMargins left="0.19685039370078741" right="0.19685039370078741" top="0.19685039370078741" bottom="0.19685039370078741" header="0.31496062992125984" footer="0.23622047244094491"/>
  <pageSetup paperSize="9" scale="62" fitToHeight="0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H548"/>
  <sheetViews>
    <sheetView zoomScaleSheetLayoutView="90" workbookViewId="0">
      <selection activeCell="D158" sqref="D158"/>
    </sheetView>
  </sheetViews>
  <sheetFormatPr baseColWidth="10" defaultColWidth="8.6640625" defaultRowHeight="16" x14ac:dyDescent="0.2"/>
  <cols>
    <col min="1" max="1" width="7.5" style="363" customWidth="1"/>
    <col min="2" max="2" width="6.1640625" style="365" customWidth="1"/>
    <col min="3" max="3" width="52.33203125" style="366" customWidth="1"/>
    <col min="4" max="4" width="52.33203125" style="365" customWidth="1"/>
    <col min="5" max="5" width="8.5" style="367" customWidth="1"/>
    <col min="6" max="6" width="9.1640625" style="367" customWidth="1"/>
    <col min="7" max="7" width="31" style="365" bestFit="1" customWidth="1"/>
    <col min="8" max="16384" width="8.6640625" style="363"/>
  </cols>
  <sheetData>
    <row r="1" spans="2:8" x14ac:dyDescent="0.2">
      <c r="B1" s="363"/>
      <c r="C1" s="364"/>
      <c r="D1" s="363"/>
      <c r="E1" s="362"/>
      <c r="F1" s="362"/>
      <c r="G1" s="363"/>
    </row>
    <row r="2" spans="2:8" ht="18" x14ac:dyDescent="0.2">
      <c r="B2" s="523" t="s">
        <v>1445</v>
      </c>
      <c r="C2" s="523"/>
      <c r="D2" s="523"/>
      <c r="E2" s="362"/>
      <c r="F2" s="362"/>
      <c r="G2" s="363"/>
    </row>
    <row r="3" spans="2:8" x14ac:dyDescent="0.2">
      <c r="B3" s="363"/>
      <c r="C3" s="364"/>
      <c r="D3" s="363"/>
      <c r="E3" s="362"/>
      <c r="F3" s="362"/>
      <c r="G3" s="363"/>
    </row>
    <row r="4" spans="2:8" s="381" customFormat="1" ht="34.5" customHeight="1" x14ac:dyDescent="0.2">
      <c r="B4" s="445" t="s">
        <v>95</v>
      </c>
      <c r="C4" s="446" t="s">
        <v>1446</v>
      </c>
      <c r="D4" s="445" t="s">
        <v>1447</v>
      </c>
      <c r="E4" s="447" t="s">
        <v>2007</v>
      </c>
      <c r="F4" s="448" t="s">
        <v>2485</v>
      </c>
      <c r="G4" s="447" t="s">
        <v>2008</v>
      </c>
    </row>
    <row r="5" spans="2:8" x14ac:dyDescent="0.2">
      <c r="B5" s="370">
        <v>1</v>
      </c>
      <c r="C5" s="371" t="s">
        <v>1448</v>
      </c>
      <c r="D5" s="372" t="s">
        <v>1448</v>
      </c>
      <c r="E5" s="368">
        <f>VLOOKUP(C5,'Permen 49-2015'!$C$4:$H$653,6,FALSE)</f>
        <v>6</v>
      </c>
      <c r="F5" s="443">
        <v>6</v>
      </c>
      <c r="G5" s="369"/>
      <c r="H5" s="444" t="str">
        <f t="shared" ref="H5:H68" si="0">IF(E5=F5,"","x")</f>
        <v/>
      </c>
    </row>
    <row r="6" spans="2:8" x14ac:dyDescent="0.2">
      <c r="B6" s="370">
        <v>2</v>
      </c>
      <c r="C6" s="371" t="s">
        <v>1449</v>
      </c>
      <c r="D6" s="372" t="s">
        <v>1448</v>
      </c>
      <c r="E6" s="368">
        <f>VLOOKUP(C6,'Permen 49-2015'!$C$4:$H$653,6,FALSE)</f>
        <v>4</v>
      </c>
      <c r="F6" s="443">
        <v>4</v>
      </c>
      <c r="G6" s="369"/>
      <c r="H6" s="444" t="str">
        <f t="shared" si="0"/>
        <v/>
      </c>
    </row>
    <row r="7" spans="2:8" x14ac:dyDescent="0.2">
      <c r="B7" s="370">
        <v>3</v>
      </c>
      <c r="C7" s="371" t="s">
        <v>1450</v>
      </c>
      <c r="D7" s="373" t="s">
        <v>1451</v>
      </c>
      <c r="E7" s="368">
        <f>VLOOKUP(C7,'Permen 49-2015'!$C$4:$H$653,6,FALSE)</f>
        <v>7</v>
      </c>
      <c r="F7" s="443">
        <v>7</v>
      </c>
      <c r="G7" s="369"/>
      <c r="H7" s="444" t="str">
        <f t="shared" si="0"/>
        <v/>
      </c>
    </row>
    <row r="8" spans="2:8" x14ac:dyDescent="0.2">
      <c r="B8" s="370">
        <v>4</v>
      </c>
      <c r="C8" s="371" t="s">
        <v>1452</v>
      </c>
      <c r="D8" s="374" t="s">
        <v>1453</v>
      </c>
      <c r="E8" s="368">
        <f>VLOOKUP(C8,'Permen 49-2015'!$C$4:$H$653,6,FALSE)</f>
        <v>7</v>
      </c>
      <c r="F8" s="443">
        <v>7</v>
      </c>
      <c r="G8" s="369"/>
      <c r="H8" s="444" t="str">
        <f t="shared" si="0"/>
        <v/>
      </c>
    </row>
    <row r="9" spans="2:8" x14ac:dyDescent="0.2">
      <c r="B9" s="370">
        <v>5</v>
      </c>
      <c r="C9" s="371" t="s">
        <v>1454</v>
      </c>
      <c r="D9" s="375" t="s">
        <v>1455</v>
      </c>
      <c r="E9" s="368" t="e">
        <f>VLOOKUP(C9,'Permen 49-2015'!$C$4:$H$653,6,FALSE)</f>
        <v>#N/A</v>
      </c>
      <c r="F9" s="443">
        <v>7</v>
      </c>
      <c r="G9" s="369"/>
      <c r="H9" s="444" t="e">
        <f t="shared" si="0"/>
        <v>#N/A</v>
      </c>
    </row>
    <row r="10" spans="2:8" x14ac:dyDescent="0.2">
      <c r="B10" s="370">
        <v>6</v>
      </c>
      <c r="C10" s="371" t="s">
        <v>1456</v>
      </c>
      <c r="D10" s="372" t="s">
        <v>1457</v>
      </c>
      <c r="E10" s="368">
        <f>VLOOKUP(C10,'Permen 49-2015'!$C$4:$H$653,6,FALSE)</f>
        <v>7</v>
      </c>
      <c r="F10" s="443">
        <v>7</v>
      </c>
      <c r="G10" s="369"/>
      <c r="H10" s="444" t="str">
        <f t="shared" si="0"/>
        <v/>
      </c>
    </row>
    <row r="11" spans="2:8" x14ac:dyDescent="0.2">
      <c r="B11" s="370">
        <v>7</v>
      </c>
      <c r="C11" s="371" t="s">
        <v>1458</v>
      </c>
      <c r="D11" s="372" t="s">
        <v>1459</v>
      </c>
      <c r="E11" s="368">
        <f>VLOOKUP(C11,'Permen 49-2015'!$C$4:$H$653,6,FALSE)</f>
        <v>7</v>
      </c>
      <c r="F11" s="443">
        <v>7</v>
      </c>
      <c r="G11" s="369"/>
      <c r="H11" s="444" t="str">
        <f t="shared" si="0"/>
        <v/>
      </c>
    </row>
    <row r="12" spans="2:8" x14ac:dyDescent="0.2">
      <c r="B12" s="370">
        <v>8</v>
      </c>
      <c r="C12" s="371" t="s">
        <v>1460</v>
      </c>
      <c r="D12" s="371" t="s">
        <v>1460</v>
      </c>
      <c r="E12" s="368">
        <f>VLOOKUP(C12,'Permen 49-2015'!$C$4:$H$653,6,FALSE)</f>
        <v>7</v>
      </c>
      <c r="F12" s="443">
        <v>7</v>
      </c>
      <c r="G12" s="369"/>
      <c r="H12" s="444" t="str">
        <f t="shared" si="0"/>
        <v/>
      </c>
    </row>
    <row r="13" spans="2:8" x14ac:dyDescent="0.2">
      <c r="B13" s="370">
        <v>9</v>
      </c>
      <c r="C13" s="376" t="s">
        <v>1461</v>
      </c>
      <c r="D13" s="376" t="s">
        <v>1461</v>
      </c>
      <c r="E13" s="368">
        <f>VLOOKUP(C13,'Permen 49-2015'!$C$4:$H$653,6,FALSE)</f>
        <v>7</v>
      </c>
      <c r="F13" s="443">
        <v>7</v>
      </c>
      <c r="G13" s="369"/>
      <c r="H13" s="444" t="str">
        <f t="shared" si="0"/>
        <v/>
      </c>
    </row>
    <row r="14" spans="2:8" x14ac:dyDescent="0.2">
      <c r="B14" s="370">
        <v>10</v>
      </c>
      <c r="C14" s="371" t="s">
        <v>1462</v>
      </c>
      <c r="D14" s="376" t="s">
        <v>1463</v>
      </c>
      <c r="E14" s="368">
        <f>VLOOKUP(C14,'Permen 49-2015'!$C$4:$H$653,6,FALSE)</f>
        <v>7</v>
      </c>
      <c r="F14" s="443">
        <v>7</v>
      </c>
      <c r="G14" s="369"/>
      <c r="H14" s="444" t="str">
        <f t="shared" si="0"/>
        <v/>
      </c>
    </row>
    <row r="15" spans="2:8" x14ac:dyDescent="0.2">
      <c r="B15" s="370">
        <v>11</v>
      </c>
      <c r="C15" s="371" t="s">
        <v>1464</v>
      </c>
      <c r="D15" s="374" t="s">
        <v>1465</v>
      </c>
      <c r="E15" s="368">
        <f>VLOOKUP(C15,'Permen 49-2015'!$C$4:$H$653,6,FALSE)</f>
        <v>7</v>
      </c>
      <c r="F15" s="443">
        <v>7</v>
      </c>
      <c r="G15" s="369"/>
      <c r="H15" s="444" t="str">
        <f t="shared" si="0"/>
        <v/>
      </c>
    </row>
    <row r="16" spans="2:8" x14ac:dyDescent="0.2">
      <c r="B16" s="370">
        <v>12</v>
      </c>
      <c r="C16" s="371" t="s">
        <v>1466</v>
      </c>
      <c r="D16" s="372" t="s">
        <v>1467</v>
      </c>
      <c r="E16" s="368">
        <f>VLOOKUP(C16,'Permen 49-2015'!$C$4:$H$653,6,FALSE)</f>
        <v>7</v>
      </c>
      <c r="F16" s="443">
        <v>7</v>
      </c>
      <c r="G16" s="369"/>
      <c r="H16" s="444" t="str">
        <f t="shared" si="0"/>
        <v/>
      </c>
    </row>
    <row r="17" spans="2:8" x14ac:dyDescent="0.2">
      <c r="B17" s="370">
        <v>13</v>
      </c>
      <c r="C17" s="371" t="s">
        <v>8</v>
      </c>
      <c r="D17" s="372" t="s">
        <v>1468</v>
      </c>
      <c r="E17" s="368">
        <f>VLOOKUP(C17,'Permen 49-2015'!$C$4:$H$653,6,FALSE)</f>
        <v>7</v>
      </c>
      <c r="F17" s="443">
        <v>7</v>
      </c>
      <c r="G17" s="369"/>
      <c r="H17" s="444" t="str">
        <f t="shared" si="0"/>
        <v/>
      </c>
    </row>
    <row r="18" spans="2:8" x14ac:dyDescent="0.2">
      <c r="B18" s="370">
        <v>14</v>
      </c>
      <c r="C18" s="371" t="s">
        <v>1469</v>
      </c>
      <c r="D18" s="374" t="s">
        <v>1470</v>
      </c>
      <c r="E18" s="368">
        <f>VLOOKUP(C18,'Permen 49-2015'!$C$4:$H$653,6,FALSE)</f>
        <v>7</v>
      </c>
      <c r="F18" s="443">
        <v>7</v>
      </c>
      <c r="G18" s="369"/>
      <c r="H18" s="444" t="str">
        <f t="shared" si="0"/>
        <v/>
      </c>
    </row>
    <row r="19" spans="2:8" x14ac:dyDescent="0.2">
      <c r="B19" s="370">
        <v>15</v>
      </c>
      <c r="C19" s="371" t="s">
        <v>1471</v>
      </c>
      <c r="D19" s="373" t="s">
        <v>1451</v>
      </c>
      <c r="E19" s="368">
        <f>VLOOKUP(C19,'Permen 49-2015'!$C$4:$H$653,6,FALSE)</f>
        <v>7</v>
      </c>
      <c r="F19" s="443">
        <v>7</v>
      </c>
      <c r="G19" s="369"/>
      <c r="H19" s="444" t="str">
        <f t="shared" si="0"/>
        <v/>
      </c>
    </row>
    <row r="20" spans="2:8" x14ac:dyDescent="0.2">
      <c r="B20" s="370">
        <v>16</v>
      </c>
      <c r="C20" s="371" t="s">
        <v>1472</v>
      </c>
      <c r="D20" s="372" t="s">
        <v>1473</v>
      </c>
      <c r="E20" s="368">
        <f>VLOOKUP(C20,'Permen 49-2015'!$C$4:$H$653,6,FALSE)</f>
        <v>7</v>
      </c>
      <c r="F20" s="443">
        <v>7</v>
      </c>
      <c r="G20" s="369"/>
      <c r="H20" s="444" t="str">
        <f t="shared" si="0"/>
        <v/>
      </c>
    </row>
    <row r="21" spans="2:8" x14ac:dyDescent="0.2">
      <c r="B21" s="370">
        <v>17</v>
      </c>
      <c r="C21" s="371" t="s">
        <v>1474</v>
      </c>
      <c r="D21" s="372" t="s">
        <v>1475</v>
      </c>
      <c r="E21" s="368">
        <f>VLOOKUP(C21,'Permen 49-2015'!$C$4:$H$653,6,FALSE)</f>
        <v>7</v>
      </c>
      <c r="F21" s="443">
        <v>7</v>
      </c>
      <c r="G21" s="369"/>
      <c r="H21" s="444" t="str">
        <f t="shared" si="0"/>
        <v/>
      </c>
    </row>
    <row r="22" spans="2:8" x14ac:dyDescent="0.2">
      <c r="B22" s="370">
        <v>18</v>
      </c>
      <c r="C22" s="371" t="s">
        <v>1476</v>
      </c>
      <c r="D22" s="372" t="s">
        <v>1475</v>
      </c>
      <c r="E22" s="368">
        <f>VLOOKUP(C22,'Permen 49-2015'!$C$4:$H$653,6,FALSE)</f>
        <v>7</v>
      </c>
      <c r="F22" s="443">
        <v>7</v>
      </c>
      <c r="G22" s="369"/>
      <c r="H22" s="444" t="str">
        <f t="shared" si="0"/>
        <v/>
      </c>
    </row>
    <row r="23" spans="2:8" x14ac:dyDescent="0.2">
      <c r="B23" s="370">
        <v>19</v>
      </c>
      <c r="C23" s="371" t="s">
        <v>1477</v>
      </c>
      <c r="D23" s="372" t="s">
        <v>1475</v>
      </c>
      <c r="E23" s="368">
        <f>VLOOKUP(C23,'Permen 49-2015'!$C$4:$H$653,6,FALSE)</f>
        <v>7</v>
      </c>
      <c r="F23" s="443">
        <v>7</v>
      </c>
      <c r="G23" s="369"/>
      <c r="H23" s="444" t="str">
        <f t="shared" si="0"/>
        <v/>
      </c>
    </row>
    <row r="24" spans="2:8" x14ac:dyDescent="0.2">
      <c r="B24" s="370">
        <v>20</v>
      </c>
      <c r="C24" s="371" t="s">
        <v>1478</v>
      </c>
      <c r="D24" s="372" t="s">
        <v>1479</v>
      </c>
      <c r="E24" s="368">
        <f>VLOOKUP(C24,'Permen 49-2015'!$C$4:$H$653,6,FALSE)</f>
        <v>7</v>
      </c>
      <c r="F24" s="443">
        <v>7</v>
      </c>
      <c r="G24" s="369"/>
      <c r="H24" s="444" t="str">
        <f t="shared" si="0"/>
        <v/>
      </c>
    </row>
    <row r="25" spans="2:8" x14ac:dyDescent="0.2">
      <c r="B25" s="370">
        <v>21</v>
      </c>
      <c r="C25" s="371" t="s">
        <v>1480</v>
      </c>
      <c r="D25" s="371" t="s">
        <v>1480</v>
      </c>
      <c r="E25" s="368">
        <f>VLOOKUP(C25,'Permen 49-2015'!$C$4:$H$653,6,FALSE)</f>
        <v>7</v>
      </c>
      <c r="F25" s="443">
        <v>7</v>
      </c>
      <c r="G25" s="369"/>
      <c r="H25" s="444" t="str">
        <f t="shared" si="0"/>
        <v/>
      </c>
    </row>
    <row r="26" spans="2:8" x14ac:dyDescent="0.2">
      <c r="B26" s="370">
        <v>22</v>
      </c>
      <c r="C26" s="371" t="s">
        <v>1481</v>
      </c>
      <c r="D26" s="372" t="s">
        <v>1468</v>
      </c>
      <c r="E26" s="368">
        <f>VLOOKUP(C26,'Permen 49-2015'!$C$4:$H$653,6,FALSE)</f>
        <v>7</v>
      </c>
      <c r="F26" s="443">
        <v>7</v>
      </c>
      <c r="G26" s="369"/>
      <c r="H26" s="444" t="str">
        <f t="shared" si="0"/>
        <v/>
      </c>
    </row>
    <row r="27" spans="2:8" x14ac:dyDescent="0.2">
      <c r="B27" s="370">
        <v>23</v>
      </c>
      <c r="C27" s="371" t="s">
        <v>1482</v>
      </c>
      <c r="D27" s="372" t="s">
        <v>1459</v>
      </c>
      <c r="E27" s="368">
        <f>VLOOKUP(C27,'Permen 49-2015'!$C$4:$H$653,6,FALSE)</f>
        <v>7</v>
      </c>
      <c r="F27" s="443">
        <v>7</v>
      </c>
      <c r="G27" s="369"/>
      <c r="H27" s="444" t="str">
        <f t="shared" si="0"/>
        <v/>
      </c>
    </row>
    <row r="28" spans="2:8" x14ac:dyDescent="0.2">
      <c r="B28" s="370">
        <v>24</v>
      </c>
      <c r="C28" s="371" t="s">
        <v>1483</v>
      </c>
      <c r="D28" s="374" t="s">
        <v>1484</v>
      </c>
      <c r="E28" s="368">
        <f>VLOOKUP(C28,'Permen 49-2015'!$C$4:$H$653,6,FALSE)</f>
        <v>7</v>
      </c>
      <c r="F28" s="443">
        <v>7</v>
      </c>
      <c r="G28" s="369"/>
      <c r="H28" s="444" t="str">
        <f t="shared" si="0"/>
        <v/>
      </c>
    </row>
    <row r="29" spans="2:8" x14ac:dyDescent="0.2">
      <c r="B29" s="370">
        <v>25</v>
      </c>
      <c r="C29" s="371" t="s">
        <v>1485</v>
      </c>
      <c r="D29" s="372" t="s">
        <v>1486</v>
      </c>
      <c r="E29" s="368">
        <f>VLOOKUP(C29,'Permen 49-2015'!$C$4:$H$653,6,FALSE)</f>
        <v>7</v>
      </c>
      <c r="F29" s="443">
        <v>7</v>
      </c>
      <c r="G29" s="369"/>
      <c r="H29" s="444" t="str">
        <f t="shared" si="0"/>
        <v/>
      </c>
    </row>
    <row r="30" spans="2:8" x14ac:dyDescent="0.2">
      <c r="B30" s="370">
        <v>26</v>
      </c>
      <c r="C30" s="371" t="s">
        <v>1487</v>
      </c>
      <c r="D30" s="372" t="s">
        <v>1488</v>
      </c>
      <c r="E30" s="368">
        <f>VLOOKUP(C30,'Permen 49-2015'!$C$4:$H$653,6,FALSE)</f>
        <v>7</v>
      </c>
      <c r="F30" s="443">
        <v>7</v>
      </c>
      <c r="G30" s="369"/>
      <c r="H30" s="444" t="str">
        <f t="shared" si="0"/>
        <v/>
      </c>
    </row>
    <row r="31" spans="2:8" x14ac:dyDescent="0.2">
      <c r="B31" s="370">
        <v>27</v>
      </c>
      <c r="C31" s="371" t="s">
        <v>1489</v>
      </c>
      <c r="D31" s="372" t="s">
        <v>1486</v>
      </c>
      <c r="E31" s="368">
        <f>VLOOKUP(C31,'Permen 49-2015'!$C$4:$H$653,6,FALSE)</f>
        <v>7</v>
      </c>
      <c r="F31" s="443">
        <v>7</v>
      </c>
      <c r="G31" s="369"/>
      <c r="H31" s="444" t="str">
        <f t="shared" si="0"/>
        <v/>
      </c>
    </row>
    <row r="32" spans="2:8" x14ac:dyDescent="0.2">
      <c r="B32" s="370">
        <v>28</v>
      </c>
      <c r="C32" s="371" t="s">
        <v>1490</v>
      </c>
      <c r="D32" s="374" t="s">
        <v>1491</v>
      </c>
      <c r="E32" s="368">
        <f>VLOOKUP(C32,'Permen 49-2015'!$C$4:$H$653,6,FALSE)</f>
        <v>7</v>
      </c>
      <c r="F32" s="443">
        <v>7</v>
      </c>
      <c r="G32" s="369"/>
      <c r="H32" s="444" t="str">
        <f t="shared" si="0"/>
        <v/>
      </c>
    </row>
    <row r="33" spans="2:8" x14ac:dyDescent="0.2">
      <c r="B33" s="370">
        <v>29</v>
      </c>
      <c r="C33" s="371" t="s">
        <v>1492</v>
      </c>
      <c r="D33" s="374" t="s">
        <v>1491</v>
      </c>
      <c r="E33" s="368">
        <f>VLOOKUP(C33,'Permen 49-2015'!$C$4:$H$653,6,FALSE)</f>
        <v>7</v>
      </c>
      <c r="F33" s="443">
        <v>7</v>
      </c>
      <c r="G33" s="369"/>
      <c r="H33" s="444" t="str">
        <f t="shared" si="0"/>
        <v/>
      </c>
    </row>
    <row r="34" spans="2:8" x14ac:dyDescent="0.2">
      <c r="B34" s="370">
        <v>30</v>
      </c>
      <c r="C34" s="371" t="s">
        <v>1493</v>
      </c>
      <c r="D34" s="371" t="s">
        <v>1493</v>
      </c>
      <c r="E34" s="368">
        <f>VLOOKUP(C34,'Permen 49-2015'!$C$4:$H$653,6,FALSE)</f>
        <v>7</v>
      </c>
      <c r="F34" s="443">
        <v>7</v>
      </c>
      <c r="G34" s="369"/>
      <c r="H34" s="444" t="str">
        <f t="shared" si="0"/>
        <v/>
      </c>
    </row>
    <row r="35" spans="2:8" x14ac:dyDescent="0.2">
      <c r="B35" s="370">
        <v>31</v>
      </c>
      <c r="C35" s="371" t="s">
        <v>1494</v>
      </c>
      <c r="D35" s="371" t="s">
        <v>1493</v>
      </c>
      <c r="E35" s="368">
        <f>VLOOKUP(C35,'Permen 49-2015'!$C$4:$H$653,6,FALSE)</f>
        <v>7</v>
      </c>
      <c r="F35" s="443">
        <v>7</v>
      </c>
      <c r="G35" s="369"/>
      <c r="H35" s="444" t="str">
        <f t="shared" si="0"/>
        <v/>
      </c>
    </row>
    <row r="36" spans="2:8" x14ac:dyDescent="0.2">
      <c r="B36" s="370">
        <v>32</v>
      </c>
      <c r="C36" s="371" t="s">
        <v>1495</v>
      </c>
      <c r="D36" s="372" t="s">
        <v>1493</v>
      </c>
      <c r="E36" s="368">
        <f>VLOOKUP(C36,'Permen 49-2015'!$C$4:$H$653,6,FALSE)</f>
        <v>7</v>
      </c>
      <c r="F36" s="443">
        <v>7</v>
      </c>
      <c r="G36" s="369"/>
      <c r="H36" s="444" t="str">
        <f t="shared" si="0"/>
        <v/>
      </c>
    </row>
    <row r="37" spans="2:8" x14ac:dyDescent="0.2">
      <c r="B37" s="370">
        <v>33</v>
      </c>
      <c r="C37" s="371" t="s">
        <v>1496</v>
      </c>
      <c r="D37" s="372" t="s">
        <v>159</v>
      </c>
      <c r="E37" s="368">
        <f>VLOOKUP(C37,'Permen 49-2015'!$C$4:$H$653,6,FALSE)</f>
        <v>7</v>
      </c>
      <c r="F37" s="443">
        <v>7</v>
      </c>
      <c r="G37" s="369"/>
      <c r="H37" s="444" t="str">
        <f t="shared" si="0"/>
        <v/>
      </c>
    </row>
    <row r="38" spans="2:8" x14ac:dyDescent="0.2">
      <c r="B38" s="370">
        <v>34</v>
      </c>
      <c r="C38" s="371" t="s">
        <v>1497</v>
      </c>
      <c r="D38" s="372" t="s">
        <v>159</v>
      </c>
      <c r="E38" s="368">
        <f>VLOOKUP(C38,'Permen 49-2015'!$C$4:$H$653,6,FALSE)</f>
        <v>7</v>
      </c>
      <c r="F38" s="443">
        <v>7</v>
      </c>
      <c r="G38" s="369"/>
      <c r="H38" s="444" t="str">
        <f t="shared" si="0"/>
        <v/>
      </c>
    </row>
    <row r="39" spans="2:8" x14ac:dyDescent="0.2">
      <c r="B39" s="370">
        <v>35</v>
      </c>
      <c r="C39" s="371" t="s">
        <v>2520</v>
      </c>
      <c r="D39" s="372" t="s">
        <v>159</v>
      </c>
      <c r="E39" s="368" t="e">
        <f>VLOOKUP(C39,'Permen 49-2015'!$C$4:$H$653,6,FALSE)</f>
        <v>#N/A</v>
      </c>
      <c r="F39" s="443">
        <v>7</v>
      </c>
      <c r="G39" s="369"/>
      <c r="H39" s="444" t="e">
        <f t="shared" si="0"/>
        <v>#N/A</v>
      </c>
    </row>
    <row r="40" spans="2:8" x14ac:dyDescent="0.2">
      <c r="B40" s="370">
        <v>36</v>
      </c>
      <c r="C40" s="371" t="s">
        <v>1498</v>
      </c>
      <c r="D40" s="371" t="s">
        <v>159</v>
      </c>
      <c r="E40" s="368">
        <f>VLOOKUP(C40,'Permen 49-2015'!$C$4:$H$653,6,FALSE)</f>
        <v>7</v>
      </c>
      <c r="F40" s="443">
        <v>7</v>
      </c>
      <c r="G40" s="369"/>
      <c r="H40" s="444" t="str">
        <f t="shared" si="0"/>
        <v/>
      </c>
    </row>
    <row r="41" spans="2:8" x14ac:dyDescent="0.2">
      <c r="B41" s="370">
        <v>37</v>
      </c>
      <c r="C41" s="371" t="s">
        <v>1499</v>
      </c>
      <c r="D41" s="372" t="s">
        <v>1499</v>
      </c>
      <c r="E41" s="368">
        <f>VLOOKUP(C41,'Permen 49-2015'!$C$4:$H$653,6,FALSE)</f>
        <v>7</v>
      </c>
      <c r="F41" s="443">
        <v>7</v>
      </c>
      <c r="G41" s="369"/>
      <c r="H41" s="444" t="str">
        <f t="shared" si="0"/>
        <v/>
      </c>
    </row>
    <row r="42" spans="2:8" x14ac:dyDescent="0.2">
      <c r="B42" s="370">
        <v>38</v>
      </c>
      <c r="C42" s="371" t="s">
        <v>1500</v>
      </c>
      <c r="D42" s="372" t="s">
        <v>1486</v>
      </c>
      <c r="E42" s="368">
        <f>VLOOKUP(C42,'Permen 49-2015'!$C$4:$H$653,6,FALSE)</f>
        <v>7</v>
      </c>
      <c r="F42" s="443">
        <v>7</v>
      </c>
      <c r="G42" s="369"/>
      <c r="H42" s="444" t="str">
        <f t="shared" si="0"/>
        <v/>
      </c>
    </row>
    <row r="43" spans="2:8" x14ac:dyDescent="0.2">
      <c r="B43" s="370">
        <v>39</v>
      </c>
      <c r="C43" s="371" t="s">
        <v>1501</v>
      </c>
      <c r="D43" s="372" t="s">
        <v>170</v>
      </c>
      <c r="E43" s="368">
        <f>VLOOKUP(C43,'Permen 49-2015'!$C$4:$H$653,6,FALSE)</f>
        <v>7</v>
      </c>
      <c r="F43" s="443">
        <v>7</v>
      </c>
      <c r="G43" s="369"/>
      <c r="H43" s="444" t="str">
        <f t="shared" si="0"/>
        <v/>
      </c>
    </row>
    <row r="44" spans="2:8" x14ac:dyDescent="0.2">
      <c r="B44" s="370">
        <v>40</v>
      </c>
      <c r="C44" s="376" t="s">
        <v>1502</v>
      </c>
      <c r="D44" s="372" t="s">
        <v>1488</v>
      </c>
      <c r="E44" s="368">
        <f>VLOOKUP(C44,'Permen 49-2015'!$C$4:$H$653,6,FALSE)</f>
        <v>7</v>
      </c>
      <c r="F44" s="443">
        <v>7</v>
      </c>
      <c r="G44" s="369"/>
      <c r="H44" s="444" t="str">
        <f t="shared" si="0"/>
        <v/>
      </c>
    </row>
    <row r="45" spans="2:8" x14ac:dyDescent="0.2">
      <c r="B45" s="370">
        <v>41</v>
      </c>
      <c r="C45" s="371" t="s">
        <v>1503</v>
      </c>
      <c r="D45" s="372" t="s">
        <v>1488</v>
      </c>
      <c r="E45" s="368">
        <f>VLOOKUP(C45,'Permen 49-2015'!$C$4:$H$653,6,FALSE)</f>
        <v>7</v>
      </c>
      <c r="F45" s="443">
        <v>7</v>
      </c>
      <c r="G45" s="369"/>
      <c r="H45" s="444" t="str">
        <f t="shared" si="0"/>
        <v/>
      </c>
    </row>
    <row r="46" spans="2:8" x14ac:dyDescent="0.2">
      <c r="B46" s="370">
        <v>42</v>
      </c>
      <c r="C46" s="371" t="s">
        <v>1504</v>
      </c>
      <c r="D46" s="372" t="s">
        <v>1486</v>
      </c>
      <c r="E46" s="368">
        <f>VLOOKUP(C46,'Permen 49-2015'!$C$4:$H$653,6,FALSE)</f>
        <v>7</v>
      </c>
      <c r="F46" s="443">
        <v>7</v>
      </c>
      <c r="G46" s="369"/>
      <c r="H46" s="444" t="str">
        <f t="shared" si="0"/>
        <v/>
      </c>
    </row>
    <row r="47" spans="2:8" x14ac:dyDescent="0.2">
      <c r="B47" s="370">
        <v>43</v>
      </c>
      <c r="C47" s="371" t="s">
        <v>1505</v>
      </c>
      <c r="D47" s="372" t="s">
        <v>1506</v>
      </c>
      <c r="E47" s="368">
        <f>VLOOKUP(C47,'Permen 49-2015'!$C$4:$H$653,6,FALSE)</f>
        <v>7</v>
      </c>
      <c r="F47" s="443">
        <v>7</v>
      </c>
      <c r="G47" s="369"/>
      <c r="H47" s="444" t="str">
        <f t="shared" si="0"/>
        <v/>
      </c>
    </row>
    <row r="48" spans="2:8" x14ac:dyDescent="0.2">
      <c r="B48" s="370">
        <v>44</v>
      </c>
      <c r="C48" s="371" t="s">
        <v>1507</v>
      </c>
      <c r="D48" s="372" t="s">
        <v>1457</v>
      </c>
      <c r="E48" s="368">
        <f>VLOOKUP(C48,'Permen 49-2015'!$C$4:$H$653,6,FALSE)</f>
        <v>7</v>
      </c>
      <c r="F48" s="443">
        <v>7</v>
      </c>
      <c r="G48" s="369"/>
      <c r="H48" s="444" t="str">
        <f t="shared" si="0"/>
        <v/>
      </c>
    </row>
    <row r="49" spans="2:8" x14ac:dyDescent="0.2">
      <c r="B49" s="370">
        <v>45</v>
      </c>
      <c r="C49" s="371" t="s">
        <v>2521</v>
      </c>
      <c r="D49" s="376" t="s">
        <v>2522</v>
      </c>
      <c r="E49" s="368" t="e">
        <f>VLOOKUP(C49,'Permen 49-2015'!$C$4:$H$653,6,FALSE)</f>
        <v>#N/A</v>
      </c>
      <c r="F49" s="443">
        <v>7</v>
      </c>
      <c r="G49" s="369"/>
      <c r="H49" s="444" t="e">
        <f t="shared" si="0"/>
        <v>#N/A</v>
      </c>
    </row>
    <row r="50" spans="2:8" x14ac:dyDescent="0.2">
      <c r="B50" s="370">
        <v>46</v>
      </c>
      <c r="C50" s="371" t="s">
        <v>1508</v>
      </c>
      <c r="D50" s="371" t="s">
        <v>1509</v>
      </c>
      <c r="E50" s="368">
        <f>VLOOKUP(C50,'Permen 49-2015'!$C$4:$H$653,6,FALSE)</f>
        <v>7</v>
      </c>
      <c r="F50" s="443">
        <v>7</v>
      </c>
      <c r="G50" s="369"/>
      <c r="H50" s="444" t="str">
        <f t="shared" si="0"/>
        <v/>
      </c>
    </row>
    <row r="51" spans="2:8" x14ac:dyDescent="0.2">
      <c r="B51" s="370">
        <v>47</v>
      </c>
      <c r="C51" s="371" t="s">
        <v>1510</v>
      </c>
      <c r="D51" s="371" t="s">
        <v>1463</v>
      </c>
      <c r="E51" s="368">
        <f>VLOOKUP(C51,'Permen 49-2015'!$C$4:$H$653,6,FALSE)</f>
        <v>7</v>
      </c>
      <c r="F51" s="443">
        <v>7</v>
      </c>
      <c r="G51" s="369"/>
      <c r="H51" s="444" t="str">
        <f t="shared" si="0"/>
        <v/>
      </c>
    </row>
    <row r="52" spans="2:8" x14ac:dyDescent="0.2">
      <c r="B52" s="370">
        <v>48</v>
      </c>
      <c r="C52" s="371" t="s">
        <v>170</v>
      </c>
      <c r="D52" s="371" t="s">
        <v>170</v>
      </c>
      <c r="E52" s="368">
        <f>VLOOKUP(C52,'Permen 49-2015'!$C$4:$H$653,6,FALSE)</f>
        <v>7</v>
      </c>
      <c r="F52" s="443">
        <v>7</v>
      </c>
      <c r="G52" s="369"/>
      <c r="H52" s="444" t="str">
        <f t="shared" si="0"/>
        <v/>
      </c>
    </row>
    <row r="53" spans="2:8" x14ac:dyDescent="0.2">
      <c r="B53" s="370">
        <v>49</v>
      </c>
      <c r="C53" s="376" t="s">
        <v>1511</v>
      </c>
      <c r="D53" s="371" t="s">
        <v>1511</v>
      </c>
      <c r="E53" s="368">
        <f>VLOOKUP(C53,'Permen 49-2015'!$C$4:$H$653,6,FALSE)</f>
        <v>7</v>
      </c>
      <c r="F53" s="443">
        <v>7</v>
      </c>
      <c r="G53" s="369"/>
      <c r="H53" s="444" t="str">
        <f t="shared" si="0"/>
        <v/>
      </c>
    </row>
    <row r="54" spans="2:8" x14ac:dyDescent="0.2">
      <c r="B54" s="370">
        <v>50</v>
      </c>
      <c r="C54" s="371" t="s">
        <v>1512</v>
      </c>
      <c r="D54" s="371" t="s">
        <v>1512</v>
      </c>
      <c r="E54" s="368">
        <f>VLOOKUP(C54,'Permen 49-2015'!$C$4:$H$653,6,FALSE)</f>
        <v>7</v>
      </c>
      <c r="F54" s="443">
        <v>7</v>
      </c>
      <c r="G54" s="369"/>
      <c r="H54" s="444" t="str">
        <f t="shared" si="0"/>
        <v/>
      </c>
    </row>
    <row r="55" spans="2:8" x14ac:dyDescent="0.2">
      <c r="B55" s="370">
        <v>51</v>
      </c>
      <c r="C55" s="371" t="s">
        <v>2523</v>
      </c>
      <c r="D55" s="371" t="s">
        <v>1484</v>
      </c>
      <c r="E55" s="368" t="e">
        <f>VLOOKUP(C55,'Permen 49-2015'!$C$4:$H$653,6,FALSE)</f>
        <v>#N/A</v>
      </c>
      <c r="F55" s="443">
        <v>7</v>
      </c>
      <c r="G55" s="369"/>
      <c r="H55" s="444" t="e">
        <f t="shared" si="0"/>
        <v>#N/A</v>
      </c>
    </row>
    <row r="56" spans="2:8" x14ac:dyDescent="0.2">
      <c r="B56" s="370">
        <v>52</v>
      </c>
      <c r="C56" s="371" t="s">
        <v>1513</v>
      </c>
      <c r="D56" s="372" t="s">
        <v>1514</v>
      </c>
      <c r="E56" s="368">
        <f>VLOOKUP(C56,'Permen 49-2015'!$C$4:$H$653,6,FALSE)</f>
        <v>7</v>
      </c>
      <c r="F56" s="443">
        <v>7</v>
      </c>
      <c r="G56" s="369"/>
      <c r="H56" s="444" t="str">
        <f t="shared" si="0"/>
        <v/>
      </c>
    </row>
    <row r="57" spans="2:8" x14ac:dyDescent="0.2">
      <c r="B57" s="370">
        <v>53</v>
      </c>
      <c r="C57" s="376" t="s">
        <v>1515</v>
      </c>
      <c r="D57" s="374" t="s">
        <v>1516</v>
      </c>
      <c r="E57" s="368">
        <f>VLOOKUP(C57,'Permen 49-2015'!$C$4:$H$653,6,FALSE)</f>
        <v>7</v>
      </c>
      <c r="F57" s="443">
        <v>7</v>
      </c>
      <c r="G57" s="369"/>
      <c r="H57" s="444" t="str">
        <f t="shared" si="0"/>
        <v/>
      </c>
    </row>
    <row r="58" spans="2:8" x14ac:dyDescent="0.2">
      <c r="B58" s="370">
        <v>54</v>
      </c>
      <c r="C58" s="371" t="s">
        <v>30</v>
      </c>
      <c r="D58" s="371" t="s">
        <v>2524</v>
      </c>
      <c r="E58" s="368">
        <f>VLOOKUP(C58,'Permen 49-2015'!$C$4:$H$653,6,FALSE)</f>
        <v>7</v>
      </c>
      <c r="F58" s="443">
        <v>7</v>
      </c>
      <c r="G58" s="369"/>
      <c r="H58" s="444" t="str">
        <f t="shared" si="0"/>
        <v/>
      </c>
    </row>
    <row r="59" spans="2:8" x14ac:dyDescent="0.2">
      <c r="B59" s="370">
        <v>55</v>
      </c>
      <c r="C59" s="371" t="s">
        <v>1518</v>
      </c>
      <c r="D59" s="374" t="s">
        <v>1519</v>
      </c>
      <c r="E59" s="368">
        <f>VLOOKUP(C59,'Permen 49-2015'!$C$4:$H$653,6,FALSE)</f>
        <v>7</v>
      </c>
      <c r="F59" s="443">
        <v>7</v>
      </c>
      <c r="G59" s="369"/>
      <c r="H59" s="444" t="str">
        <f t="shared" si="0"/>
        <v/>
      </c>
    </row>
    <row r="60" spans="2:8" x14ac:dyDescent="0.2">
      <c r="B60" s="370">
        <v>56</v>
      </c>
      <c r="C60" s="371" t="s">
        <v>1520</v>
      </c>
      <c r="D60" s="372" t="s">
        <v>1521</v>
      </c>
      <c r="E60" s="368">
        <f>VLOOKUP(C60,'Permen 49-2015'!$C$4:$H$653,6,FALSE)</f>
        <v>7</v>
      </c>
      <c r="F60" s="443">
        <v>7</v>
      </c>
      <c r="G60" s="369"/>
      <c r="H60" s="444" t="str">
        <f t="shared" si="0"/>
        <v/>
      </c>
    </row>
    <row r="61" spans="2:8" x14ac:dyDescent="0.2">
      <c r="B61" s="370">
        <v>57</v>
      </c>
      <c r="C61" s="371" t="s">
        <v>1522</v>
      </c>
      <c r="D61" s="372" t="s">
        <v>1522</v>
      </c>
      <c r="E61" s="368">
        <f>VLOOKUP(C61,'Permen 49-2015'!$C$4:$H$653,6,FALSE)</f>
        <v>7</v>
      </c>
      <c r="F61" s="443">
        <v>7</v>
      </c>
      <c r="G61" s="369"/>
      <c r="H61" s="444" t="str">
        <f t="shared" si="0"/>
        <v/>
      </c>
    </row>
    <row r="62" spans="2:8" x14ac:dyDescent="0.2">
      <c r="B62" s="370">
        <v>58</v>
      </c>
      <c r="C62" s="371" t="s">
        <v>1523</v>
      </c>
      <c r="D62" s="372" t="s">
        <v>1524</v>
      </c>
      <c r="E62" s="368">
        <f>VLOOKUP(C62,'Permen 49-2015'!$C$4:$H$653,6,FALSE)</f>
        <v>7</v>
      </c>
      <c r="F62" s="443">
        <v>7</v>
      </c>
      <c r="G62" s="369"/>
      <c r="H62" s="444" t="str">
        <f t="shared" si="0"/>
        <v/>
      </c>
    </row>
    <row r="63" spans="2:8" x14ac:dyDescent="0.2">
      <c r="B63" s="370">
        <v>59</v>
      </c>
      <c r="C63" s="371" t="s">
        <v>1525</v>
      </c>
      <c r="D63" s="372" t="s">
        <v>1486</v>
      </c>
      <c r="E63" s="368">
        <f>VLOOKUP(C63,'Permen 49-2015'!$C$4:$H$653,6,FALSE)</f>
        <v>7</v>
      </c>
      <c r="F63" s="443">
        <v>7</v>
      </c>
      <c r="G63" s="369"/>
      <c r="H63" s="444" t="str">
        <f t="shared" si="0"/>
        <v/>
      </c>
    </row>
    <row r="64" spans="2:8" x14ac:dyDescent="0.2">
      <c r="B64" s="370">
        <v>60</v>
      </c>
      <c r="C64" s="376" t="s">
        <v>1526</v>
      </c>
      <c r="D64" s="376" t="s">
        <v>1473</v>
      </c>
      <c r="E64" s="368">
        <f>VLOOKUP(C64,'Permen 49-2015'!$C$4:$H$653,6,FALSE)</f>
        <v>7</v>
      </c>
      <c r="F64" s="443">
        <v>7</v>
      </c>
      <c r="G64" s="369"/>
      <c r="H64" s="444" t="str">
        <f t="shared" si="0"/>
        <v/>
      </c>
    </row>
    <row r="65" spans="2:8" x14ac:dyDescent="0.2">
      <c r="B65" s="370">
        <v>61</v>
      </c>
      <c r="C65" s="371" t="s">
        <v>1527</v>
      </c>
      <c r="D65" s="375" t="s">
        <v>1457</v>
      </c>
      <c r="E65" s="368">
        <f>VLOOKUP(C65,'Permen 49-2015'!$C$4:$H$653,6,FALSE)</f>
        <v>7</v>
      </c>
      <c r="F65" s="443">
        <v>7</v>
      </c>
      <c r="G65" s="369"/>
      <c r="H65" s="444" t="str">
        <f t="shared" si="0"/>
        <v/>
      </c>
    </row>
    <row r="66" spans="2:8" x14ac:dyDescent="0.2">
      <c r="B66" s="370">
        <v>62</v>
      </c>
      <c r="C66" s="371" t="s">
        <v>1528</v>
      </c>
      <c r="D66" s="372" t="s">
        <v>1529</v>
      </c>
      <c r="E66" s="368">
        <f>VLOOKUP(C66,'Permen 49-2015'!$C$4:$H$653,6,FALSE)</f>
        <v>7</v>
      </c>
      <c r="F66" s="443">
        <v>7</v>
      </c>
      <c r="G66" s="369"/>
      <c r="H66" s="444" t="str">
        <f t="shared" si="0"/>
        <v/>
      </c>
    </row>
    <row r="67" spans="2:8" x14ac:dyDescent="0.2">
      <c r="B67" s="370">
        <v>63</v>
      </c>
      <c r="C67" s="371" t="s">
        <v>1530</v>
      </c>
      <c r="D67" s="372" t="s">
        <v>1530</v>
      </c>
      <c r="E67" s="368" t="e">
        <f>VLOOKUP(C67,'Permen 49-2015'!$C$4:$H$653,6,FALSE)</f>
        <v>#N/A</v>
      </c>
      <c r="F67" s="443">
        <v>7</v>
      </c>
      <c r="G67" s="369"/>
      <c r="H67" s="444" t="e">
        <f t="shared" si="0"/>
        <v>#N/A</v>
      </c>
    </row>
    <row r="68" spans="2:8" x14ac:dyDescent="0.2">
      <c r="B68" s="370">
        <v>64</v>
      </c>
      <c r="C68" s="371" t="s">
        <v>1531</v>
      </c>
      <c r="D68" s="372" t="s">
        <v>1455</v>
      </c>
      <c r="E68" s="368">
        <f>VLOOKUP(C68,'Permen 49-2015'!$C$4:$H$653,6,FALSE)</f>
        <v>7</v>
      </c>
      <c r="F68" s="443">
        <v>7</v>
      </c>
      <c r="G68" s="369"/>
      <c r="H68" s="444" t="str">
        <f t="shared" si="0"/>
        <v/>
      </c>
    </row>
    <row r="69" spans="2:8" x14ac:dyDescent="0.2">
      <c r="B69" s="370">
        <v>65</v>
      </c>
      <c r="C69" s="371" t="s">
        <v>1532</v>
      </c>
      <c r="D69" s="372" t="s">
        <v>1473</v>
      </c>
      <c r="E69" s="368">
        <f>VLOOKUP(C69,'Permen 49-2015'!$C$4:$H$653,6,FALSE)</f>
        <v>7</v>
      </c>
      <c r="F69" s="443">
        <v>7</v>
      </c>
      <c r="G69" s="369"/>
      <c r="H69" s="444" t="str">
        <f t="shared" ref="H69:H132" si="1">IF(E69=F69,"","x")</f>
        <v/>
      </c>
    </row>
    <row r="70" spans="2:8" x14ac:dyDescent="0.2">
      <c r="B70" s="370">
        <v>66</v>
      </c>
      <c r="C70" s="371" t="s">
        <v>1533</v>
      </c>
      <c r="D70" s="372" t="s">
        <v>1534</v>
      </c>
      <c r="E70" s="368">
        <f>VLOOKUP(C70,'Permen 49-2015'!$C$4:$H$653,6,FALSE)</f>
        <v>7</v>
      </c>
      <c r="F70" s="443">
        <v>7</v>
      </c>
      <c r="G70" s="369"/>
      <c r="H70" s="444" t="str">
        <f t="shared" si="1"/>
        <v/>
      </c>
    </row>
    <row r="71" spans="2:8" x14ac:dyDescent="0.2">
      <c r="B71" s="370">
        <v>67</v>
      </c>
      <c r="C71" s="371" t="s">
        <v>1535</v>
      </c>
      <c r="D71" s="372" t="s">
        <v>1479</v>
      </c>
      <c r="E71" s="368">
        <f>VLOOKUP(C71,'Permen 49-2015'!$C$4:$H$653,6,FALSE)</f>
        <v>7</v>
      </c>
      <c r="F71" s="443">
        <v>7</v>
      </c>
      <c r="G71" s="369"/>
      <c r="H71" s="444" t="str">
        <f t="shared" si="1"/>
        <v/>
      </c>
    </row>
    <row r="72" spans="2:8" x14ac:dyDescent="0.2">
      <c r="B72" s="370">
        <v>68</v>
      </c>
      <c r="C72" s="371" t="s">
        <v>1536</v>
      </c>
      <c r="D72" s="377" t="s">
        <v>1479</v>
      </c>
      <c r="E72" s="368">
        <f>VLOOKUP(C72,'Permen 49-2015'!$C$4:$H$653,6,FALSE)</f>
        <v>7</v>
      </c>
      <c r="F72" s="443">
        <v>7</v>
      </c>
      <c r="G72" s="369"/>
      <c r="H72" s="444" t="str">
        <f t="shared" si="1"/>
        <v/>
      </c>
    </row>
    <row r="73" spans="2:8" x14ac:dyDescent="0.2">
      <c r="B73" s="370">
        <v>69</v>
      </c>
      <c r="C73" s="371" t="s">
        <v>1537</v>
      </c>
      <c r="D73" s="372" t="s">
        <v>1475</v>
      </c>
      <c r="E73" s="368">
        <f>VLOOKUP(C73,'Permen 49-2015'!$C$4:$H$653,6,FALSE)</f>
        <v>7</v>
      </c>
      <c r="F73" s="443">
        <v>7</v>
      </c>
      <c r="G73" s="369"/>
      <c r="H73" s="444" t="str">
        <f t="shared" si="1"/>
        <v/>
      </c>
    </row>
    <row r="74" spans="2:8" x14ac:dyDescent="0.2">
      <c r="B74" s="370">
        <v>70</v>
      </c>
      <c r="C74" s="371" t="s">
        <v>1538</v>
      </c>
      <c r="D74" s="372" t="s">
        <v>1539</v>
      </c>
      <c r="E74" s="368">
        <f>VLOOKUP(C74,'Permen 49-2015'!$C$4:$H$653,6,FALSE)</f>
        <v>7</v>
      </c>
      <c r="F74" s="443">
        <v>7</v>
      </c>
      <c r="G74" s="369"/>
      <c r="H74" s="444" t="str">
        <f t="shared" si="1"/>
        <v/>
      </c>
    </row>
    <row r="75" spans="2:8" x14ac:dyDescent="0.2">
      <c r="B75" s="370">
        <v>71</v>
      </c>
      <c r="C75" s="371" t="s">
        <v>1540</v>
      </c>
      <c r="D75" s="372" t="s">
        <v>1541</v>
      </c>
      <c r="E75" s="368">
        <f>VLOOKUP(C75,'Permen 49-2015'!$C$4:$H$653,6,FALSE)</f>
        <v>7</v>
      </c>
      <c r="F75" s="443">
        <v>7</v>
      </c>
      <c r="G75" s="369"/>
      <c r="H75" s="444" t="str">
        <f t="shared" si="1"/>
        <v/>
      </c>
    </row>
    <row r="76" spans="2:8" x14ac:dyDescent="0.2">
      <c r="B76" s="370">
        <v>72</v>
      </c>
      <c r="C76" s="371" t="s">
        <v>1542</v>
      </c>
      <c r="D76" s="372" t="s">
        <v>1473</v>
      </c>
      <c r="E76" s="368">
        <f>VLOOKUP(C76,'Permen 49-2015'!$C$4:$H$653,6,FALSE)</f>
        <v>7</v>
      </c>
      <c r="F76" s="443">
        <v>7</v>
      </c>
      <c r="G76" s="369"/>
      <c r="H76" s="444" t="str">
        <f t="shared" si="1"/>
        <v/>
      </c>
    </row>
    <row r="77" spans="2:8" ht="32" x14ac:dyDescent="0.2">
      <c r="B77" s="370">
        <v>73</v>
      </c>
      <c r="C77" s="371" t="s">
        <v>1543</v>
      </c>
      <c r="D77" s="372" t="s">
        <v>1475</v>
      </c>
      <c r="E77" s="368">
        <f>VLOOKUP(C77,'Permen 49-2015'!$C$4:$H$653,6,FALSE)</f>
        <v>7</v>
      </c>
      <c r="F77" s="443">
        <v>7</v>
      </c>
      <c r="G77" s="369"/>
      <c r="H77" s="444" t="str">
        <f t="shared" si="1"/>
        <v/>
      </c>
    </row>
    <row r="78" spans="2:8" ht="32" x14ac:dyDescent="0.2">
      <c r="B78" s="370">
        <v>74</v>
      </c>
      <c r="C78" s="371" t="s">
        <v>1544</v>
      </c>
      <c r="D78" s="372" t="s">
        <v>1475</v>
      </c>
      <c r="E78" s="368">
        <f>VLOOKUP(C78,'Permen 49-2015'!$C$4:$H$653,6,FALSE)</f>
        <v>7</v>
      </c>
      <c r="F78" s="443">
        <v>7</v>
      </c>
      <c r="G78" s="369"/>
      <c r="H78" s="444" t="str">
        <f t="shared" si="1"/>
        <v/>
      </c>
    </row>
    <row r="79" spans="2:8" ht="32" x14ac:dyDescent="0.2">
      <c r="B79" s="370">
        <v>75</v>
      </c>
      <c r="C79" s="371" t="s">
        <v>1545</v>
      </c>
      <c r="D79" s="372" t="s">
        <v>1546</v>
      </c>
      <c r="E79" s="368">
        <f>VLOOKUP(C79,'Permen 49-2015'!$C$4:$H$653,6,FALSE)</f>
        <v>7</v>
      </c>
      <c r="F79" s="443">
        <v>7</v>
      </c>
      <c r="G79" s="369"/>
      <c r="H79" s="444" t="str">
        <f t="shared" si="1"/>
        <v/>
      </c>
    </row>
    <row r="80" spans="2:8" x14ac:dyDescent="0.2">
      <c r="B80" s="370">
        <v>76</v>
      </c>
      <c r="C80" s="374" t="s">
        <v>1547</v>
      </c>
      <c r="D80" s="378" t="s">
        <v>1546</v>
      </c>
      <c r="E80" s="368">
        <f>VLOOKUP(C80,'Permen 49-2015'!$C$4:$H$653,6,FALSE)</f>
        <v>7</v>
      </c>
      <c r="F80" s="443">
        <v>7</v>
      </c>
      <c r="G80" s="369"/>
      <c r="H80" s="444" t="str">
        <f t="shared" si="1"/>
        <v/>
      </c>
    </row>
    <row r="81" spans="2:8" x14ac:dyDescent="0.2">
      <c r="B81" s="370">
        <v>77</v>
      </c>
      <c r="C81" s="371" t="s">
        <v>1548</v>
      </c>
      <c r="D81" s="371" t="s">
        <v>1505</v>
      </c>
      <c r="E81" s="368">
        <f>VLOOKUP(C81,'Permen 49-2015'!$C$4:$H$653,6,FALSE)</f>
        <v>7</v>
      </c>
      <c r="F81" s="443">
        <v>7</v>
      </c>
      <c r="G81" s="369"/>
      <c r="H81" s="444" t="str">
        <f t="shared" si="1"/>
        <v/>
      </c>
    </row>
    <row r="82" spans="2:8" x14ac:dyDescent="0.2">
      <c r="B82" s="370">
        <v>78</v>
      </c>
      <c r="C82" s="371" t="s">
        <v>1549</v>
      </c>
      <c r="D82" s="372" t="s">
        <v>1550</v>
      </c>
      <c r="E82" s="368">
        <f>VLOOKUP(C82,'Permen 49-2015'!$C$4:$H$653,6,FALSE)</f>
        <v>7</v>
      </c>
      <c r="F82" s="443">
        <v>7</v>
      </c>
      <c r="G82" s="369"/>
      <c r="H82" s="444" t="str">
        <f t="shared" si="1"/>
        <v/>
      </c>
    </row>
    <row r="83" spans="2:8" x14ac:dyDescent="0.2">
      <c r="B83" s="370">
        <v>79</v>
      </c>
      <c r="C83" s="371" t="s">
        <v>1551</v>
      </c>
      <c r="D83" s="372" t="s">
        <v>1552</v>
      </c>
      <c r="E83" s="368" t="e">
        <f>VLOOKUP(C83,'Permen 49-2015'!$C$4:$H$653,6,FALSE)</f>
        <v>#N/A</v>
      </c>
      <c r="F83" s="443">
        <v>7</v>
      </c>
      <c r="G83" s="369"/>
      <c r="H83" s="444" t="e">
        <f t="shared" si="1"/>
        <v>#N/A</v>
      </c>
    </row>
    <row r="84" spans="2:8" x14ac:dyDescent="0.2">
      <c r="B84" s="370">
        <v>80</v>
      </c>
      <c r="C84" s="371" t="s">
        <v>1553</v>
      </c>
      <c r="D84" s="372" t="s">
        <v>1553</v>
      </c>
      <c r="E84" s="368">
        <f>VLOOKUP(C84,'Permen 49-2015'!$C$4:$H$653,6,FALSE)</f>
        <v>7</v>
      </c>
      <c r="F84" s="443">
        <v>7</v>
      </c>
      <c r="G84" s="369"/>
      <c r="H84" s="444" t="str">
        <f t="shared" si="1"/>
        <v/>
      </c>
    </row>
    <row r="85" spans="2:8" x14ac:dyDescent="0.2">
      <c r="B85" s="370">
        <v>81</v>
      </c>
      <c r="C85" s="371" t="s">
        <v>2525</v>
      </c>
      <c r="D85" s="371" t="s">
        <v>1534</v>
      </c>
      <c r="E85" s="368" t="e">
        <f>VLOOKUP(C85,'Permen 49-2015'!$C$4:$H$653,6,FALSE)</f>
        <v>#N/A</v>
      </c>
      <c r="F85" s="443">
        <v>7</v>
      </c>
      <c r="G85" s="369"/>
      <c r="H85" s="444" t="e">
        <f t="shared" si="1"/>
        <v>#N/A</v>
      </c>
    </row>
    <row r="86" spans="2:8" x14ac:dyDescent="0.2">
      <c r="B86" s="370">
        <v>82</v>
      </c>
      <c r="C86" s="371" t="s">
        <v>1554</v>
      </c>
      <c r="D86" s="372" t="s">
        <v>1555</v>
      </c>
      <c r="E86" s="368">
        <f>VLOOKUP(C86,'Permen 49-2015'!$C$4:$H$653,6,FALSE)</f>
        <v>7</v>
      </c>
      <c r="F86" s="443">
        <v>7</v>
      </c>
      <c r="G86" s="369"/>
      <c r="H86" s="444" t="str">
        <f t="shared" si="1"/>
        <v/>
      </c>
    </row>
    <row r="87" spans="2:8" x14ac:dyDescent="0.2">
      <c r="B87" s="370">
        <v>83</v>
      </c>
      <c r="C87" s="371" t="s">
        <v>1556</v>
      </c>
      <c r="D87" s="372" t="s">
        <v>1475</v>
      </c>
      <c r="E87" s="368">
        <f>VLOOKUP(C87,'Permen 49-2015'!$C$4:$H$653,6,FALSE)</f>
        <v>7</v>
      </c>
      <c r="F87" s="443">
        <v>7</v>
      </c>
      <c r="G87" s="369"/>
      <c r="H87" s="444" t="str">
        <f t="shared" si="1"/>
        <v/>
      </c>
    </row>
    <row r="88" spans="2:8" x14ac:dyDescent="0.2">
      <c r="B88" s="370">
        <v>84</v>
      </c>
      <c r="C88" s="371" t="s">
        <v>1557</v>
      </c>
      <c r="D88" s="372" t="s">
        <v>1557</v>
      </c>
      <c r="E88" s="368">
        <f>VLOOKUP(C88,'Permen 49-2015'!$C$4:$H$653,6,FALSE)</f>
        <v>7</v>
      </c>
      <c r="F88" s="443">
        <v>7</v>
      </c>
      <c r="G88" s="369"/>
      <c r="H88" s="444" t="str">
        <f t="shared" si="1"/>
        <v/>
      </c>
    </row>
    <row r="89" spans="2:8" x14ac:dyDescent="0.2">
      <c r="B89" s="370">
        <v>85</v>
      </c>
      <c r="C89" s="371" t="s">
        <v>1558</v>
      </c>
      <c r="D89" s="372" t="s">
        <v>1529</v>
      </c>
      <c r="E89" s="368">
        <f>VLOOKUP(C89,'Permen 49-2015'!$C$4:$H$653,6,FALSE)</f>
        <v>7</v>
      </c>
      <c r="F89" s="443">
        <v>7</v>
      </c>
      <c r="G89" s="369"/>
      <c r="H89" s="444" t="str">
        <f t="shared" si="1"/>
        <v/>
      </c>
    </row>
    <row r="90" spans="2:8" x14ac:dyDescent="0.2">
      <c r="B90" s="370">
        <v>86</v>
      </c>
      <c r="C90" s="371" t="s">
        <v>1559</v>
      </c>
      <c r="D90" s="372" t="s">
        <v>1560</v>
      </c>
      <c r="E90" s="368">
        <f>VLOOKUP(C90,'Permen 49-2015'!$C$4:$H$653,6,FALSE)</f>
        <v>7</v>
      </c>
      <c r="F90" s="443">
        <v>7</v>
      </c>
      <c r="G90" s="369"/>
      <c r="H90" s="444" t="str">
        <f t="shared" si="1"/>
        <v/>
      </c>
    </row>
    <row r="91" spans="2:8" x14ac:dyDescent="0.2">
      <c r="B91" s="370">
        <v>87</v>
      </c>
      <c r="C91" s="371" t="s">
        <v>2526</v>
      </c>
      <c r="D91" s="372" t="s">
        <v>1561</v>
      </c>
      <c r="E91" s="368" t="e">
        <f>VLOOKUP(C91,'Permen 49-2015'!$C$4:$H$653,6,FALSE)</f>
        <v>#N/A</v>
      </c>
      <c r="F91" s="443">
        <v>7</v>
      </c>
      <c r="G91" s="369"/>
      <c r="H91" s="444" t="e">
        <f t="shared" si="1"/>
        <v>#N/A</v>
      </c>
    </row>
    <row r="92" spans="2:8" x14ac:dyDescent="0.2">
      <c r="B92" s="370">
        <v>88</v>
      </c>
      <c r="C92" s="371" t="s">
        <v>2527</v>
      </c>
      <c r="D92" s="372" t="s">
        <v>1473</v>
      </c>
      <c r="E92" s="368" t="e">
        <f>VLOOKUP(C92,'Permen 49-2015'!$C$4:$H$653,6,FALSE)</f>
        <v>#N/A</v>
      </c>
      <c r="F92" s="443">
        <v>7</v>
      </c>
      <c r="G92" s="369"/>
      <c r="H92" s="444" t="e">
        <f t="shared" si="1"/>
        <v>#N/A</v>
      </c>
    </row>
    <row r="93" spans="2:8" x14ac:dyDescent="0.2">
      <c r="B93" s="370">
        <v>89</v>
      </c>
      <c r="C93" s="376" t="s">
        <v>2528</v>
      </c>
      <c r="D93" s="377" t="s">
        <v>1473</v>
      </c>
      <c r="E93" s="368" t="e">
        <f>VLOOKUP(C93,'Permen 49-2015'!$C$4:$H$653,6,FALSE)</f>
        <v>#N/A</v>
      </c>
      <c r="F93" s="443">
        <v>7</v>
      </c>
      <c r="G93" s="369"/>
      <c r="H93" s="444" t="e">
        <f t="shared" si="1"/>
        <v>#N/A</v>
      </c>
    </row>
    <row r="94" spans="2:8" ht="32" x14ac:dyDescent="0.2">
      <c r="B94" s="370">
        <v>90</v>
      </c>
      <c r="C94" s="371" t="s">
        <v>2529</v>
      </c>
      <c r="D94" s="374" t="s">
        <v>1473</v>
      </c>
      <c r="E94" s="368" t="e">
        <f>VLOOKUP(C94,'Permen 49-2015'!$C$4:$H$653,6,FALSE)</f>
        <v>#N/A</v>
      </c>
      <c r="F94" s="443">
        <v>7</v>
      </c>
      <c r="G94" s="369"/>
      <c r="H94" s="444" t="e">
        <f t="shared" si="1"/>
        <v>#N/A</v>
      </c>
    </row>
    <row r="95" spans="2:8" ht="32" x14ac:dyDescent="0.2">
      <c r="B95" s="370">
        <v>91</v>
      </c>
      <c r="C95" s="376" t="s">
        <v>2530</v>
      </c>
      <c r="D95" s="377" t="s">
        <v>1473</v>
      </c>
      <c r="E95" s="368" t="e">
        <f>VLOOKUP(C95,'Permen 49-2015'!$C$4:$H$653,6,FALSE)</f>
        <v>#N/A</v>
      </c>
      <c r="F95" s="443">
        <v>7</v>
      </c>
      <c r="G95" s="369"/>
      <c r="H95" s="444" t="e">
        <f t="shared" si="1"/>
        <v>#N/A</v>
      </c>
    </row>
    <row r="96" spans="2:8" x14ac:dyDescent="0.2">
      <c r="B96" s="370">
        <v>92</v>
      </c>
      <c r="C96" s="371" t="s">
        <v>1562</v>
      </c>
      <c r="D96" s="372" t="s">
        <v>1563</v>
      </c>
      <c r="E96" s="368">
        <f>VLOOKUP(C96,'Permen 49-2015'!$C$4:$H$653,6,FALSE)</f>
        <v>7</v>
      </c>
      <c r="F96" s="443">
        <v>7</v>
      </c>
      <c r="G96" s="369"/>
      <c r="H96" s="444" t="str">
        <f t="shared" si="1"/>
        <v/>
      </c>
    </row>
    <row r="97" spans="2:8" x14ac:dyDescent="0.2">
      <c r="B97" s="370">
        <v>93</v>
      </c>
      <c r="C97" s="371" t="s">
        <v>1564</v>
      </c>
      <c r="D97" s="372" t="s">
        <v>1475</v>
      </c>
      <c r="E97" s="368">
        <f>VLOOKUP(C97,'Permen 49-2015'!$C$4:$H$653,6,FALSE)</f>
        <v>7</v>
      </c>
      <c r="F97" s="443">
        <v>7</v>
      </c>
      <c r="G97" s="369"/>
      <c r="H97" s="444" t="str">
        <f t="shared" si="1"/>
        <v/>
      </c>
    </row>
    <row r="98" spans="2:8" x14ac:dyDescent="0.2">
      <c r="B98" s="370">
        <v>94</v>
      </c>
      <c r="C98" s="371" t="s">
        <v>1565</v>
      </c>
      <c r="D98" s="372" t="s">
        <v>1563</v>
      </c>
      <c r="E98" s="368">
        <f>VLOOKUP(C98,'Permen 49-2015'!$C$4:$H$653,6,FALSE)</f>
        <v>7</v>
      </c>
      <c r="F98" s="443">
        <v>7</v>
      </c>
      <c r="G98" s="369"/>
      <c r="H98" s="444" t="str">
        <f t="shared" si="1"/>
        <v/>
      </c>
    </row>
    <row r="99" spans="2:8" x14ac:dyDescent="0.2">
      <c r="B99" s="370">
        <v>95</v>
      </c>
      <c r="C99" s="371" t="s">
        <v>1566</v>
      </c>
      <c r="D99" s="374" t="s">
        <v>1567</v>
      </c>
      <c r="E99" s="368">
        <f>VLOOKUP(C99,'Permen 49-2015'!$C$4:$H$653,6,FALSE)</f>
        <v>7</v>
      </c>
      <c r="F99" s="443">
        <v>7</v>
      </c>
      <c r="G99" s="369"/>
      <c r="H99" s="444" t="str">
        <f t="shared" si="1"/>
        <v/>
      </c>
    </row>
    <row r="100" spans="2:8" x14ac:dyDescent="0.2">
      <c r="B100" s="370">
        <v>96</v>
      </c>
      <c r="C100" s="371" t="s">
        <v>1379</v>
      </c>
      <c r="D100" s="372" t="s">
        <v>1463</v>
      </c>
      <c r="E100" s="368">
        <f>VLOOKUP(C100,'Permen 49-2015'!$C$4:$H$653,6,FALSE)</f>
        <v>7</v>
      </c>
      <c r="F100" s="443">
        <v>7</v>
      </c>
      <c r="G100" s="369"/>
      <c r="H100" s="444" t="str">
        <f t="shared" si="1"/>
        <v/>
      </c>
    </row>
    <row r="101" spans="2:8" x14ac:dyDescent="0.2">
      <c r="B101" s="370">
        <v>97</v>
      </c>
      <c r="C101" s="371" t="s">
        <v>1568</v>
      </c>
      <c r="D101" s="372" t="s">
        <v>1569</v>
      </c>
      <c r="E101" s="368">
        <f>VLOOKUP(C101,'Permen 49-2015'!$C$4:$H$653,6,FALSE)</f>
        <v>7</v>
      </c>
      <c r="F101" s="443">
        <v>7</v>
      </c>
      <c r="G101" s="369"/>
      <c r="H101" s="444" t="str">
        <f t="shared" si="1"/>
        <v/>
      </c>
    </row>
    <row r="102" spans="2:8" x14ac:dyDescent="0.2">
      <c r="B102" s="370">
        <v>98</v>
      </c>
      <c r="C102" s="371" t="s">
        <v>1570</v>
      </c>
      <c r="D102" s="371" t="s">
        <v>2531</v>
      </c>
      <c r="E102" s="368">
        <f>VLOOKUP(C102,'Permen 49-2015'!$C$4:$H$653,6,FALSE)</f>
        <v>7</v>
      </c>
      <c r="F102" s="443">
        <v>7</v>
      </c>
      <c r="G102" s="369"/>
      <c r="H102" s="444" t="str">
        <f t="shared" si="1"/>
        <v/>
      </c>
    </row>
    <row r="103" spans="2:8" x14ac:dyDescent="0.2">
      <c r="B103" s="370">
        <v>99</v>
      </c>
      <c r="C103" s="371" t="s">
        <v>1571</v>
      </c>
      <c r="D103" s="372" t="s">
        <v>1572</v>
      </c>
      <c r="E103" s="368">
        <f>VLOOKUP(C103,'Permen 49-2015'!$C$4:$H$653,6,FALSE)</f>
        <v>7</v>
      </c>
      <c r="F103" s="443">
        <v>7</v>
      </c>
      <c r="G103" s="369"/>
      <c r="H103" s="444" t="str">
        <f t="shared" si="1"/>
        <v/>
      </c>
    </row>
    <row r="104" spans="2:8" x14ac:dyDescent="0.2">
      <c r="B104" s="370">
        <v>100</v>
      </c>
      <c r="C104" s="371" t="s">
        <v>2532</v>
      </c>
      <c r="D104" s="374" t="s">
        <v>1572</v>
      </c>
      <c r="E104" s="368" t="e">
        <f>VLOOKUP(C104,'Permen 49-2015'!$C$4:$H$653,6,FALSE)</f>
        <v>#N/A</v>
      </c>
      <c r="F104" s="443">
        <v>7</v>
      </c>
      <c r="G104" s="369"/>
      <c r="H104" s="444" t="e">
        <f t="shared" si="1"/>
        <v>#N/A</v>
      </c>
    </row>
    <row r="105" spans="2:8" x14ac:dyDescent="0.2">
      <c r="B105" s="370">
        <v>101</v>
      </c>
      <c r="C105" s="371" t="s">
        <v>1573</v>
      </c>
      <c r="D105" s="372" t="s">
        <v>1479</v>
      </c>
      <c r="E105" s="368">
        <f>VLOOKUP(C105,'Permen 49-2015'!$C$4:$H$653,6,FALSE)</f>
        <v>7</v>
      </c>
      <c r="F105" s="443">
        <v>7</v>
      </c>
      <c r="G105" s="369"/>
      <c r="H105" s="444" t="str">
        <f t="shared" si="1"/>
        <v/>
      </c>
    </row>
    <row r="106" spans="2:8" x14ac:dyDescent="0.2">
      <c r="B106" s="370">
        <v>102</v>
      </c>
      <c r="C106" s="371" t="s">
        <v>1574</v>
      </c>
      <c r="D106" s="371" t="s">
        <v>1574</v>
      </c>
      <c r="E106" s="368">
        <f>VLOOKUP(C106,'Permen 49-2015'!$C$4:$H$653,6,FALSE)</f>
        <v>7</v>
      </c>
      <c r="F106" s="443">
        <v>7</v>
      </c>
      <c r="G106" s="369"/>
      <c r="H106" s="444" t="str">
        <f t="shared" si="1"/>
        <v/>
      </c>
    </row>
    <row r="107" spans="2:8" x14ac:dyDescent="0.2">
      <c r="B107" s="370">
        <v>103</v>
      </c>
      <c r="C107" s="371" t="s">
        <v>1575</v>
      </c>
      <c r="D107" s="371" t="s">
        <v>1519</v>
      </c>
      <c r="E107" s="368">
        <f>VLOOKUP(C107,'Permen 49-2015'!$C$4:$H$653,6,FALSE)</f>
        <v>7</v>
      </c>
      <c r="F107" s="443">
        <v>7</v>
      </c>
      <c r="G107" s="369"/>
      <c r="H107" s="444" t="str">
        <f t="shared" si="1"/>
        <v/>
      </c>
    </row>
    <row r="108" spans="2:8" x14ac:dyDescent="0.2">
      <c r="B108" s="370">
        <v>104</v>
      </c>
      <c r="C108" s="371" t="s">
        <v>1576</v>
      </c>
      <c r="D108" s="371" t="s">
        <v>1577</v>
      </c>
      <c r="E108" s="368">
        <f>VLOOKUP(C108,'Permen 49-2015'!$C$4:$H$653,6,FALSE)</f>
        <v>7</v>
      </c>
      <c r="F108" s="443">
        <v>7</v>
      </c>
      <c r="G108" s="369"/>
      <c r="H108" s="444" t="str">
        <f t="shared" si="1"/>
        <v/>
      </c>
    </row>
    <row r="109" spans="2:8" x14ac:dyDescent="0.2">
      <c r="B109" s="370">
        <v>105</v>
      </c>
      <c r="C109" s="371" t="s">
        <v>2533</v>
      </c>
      <c r="D109" s="372" t="s">
        <v>1534</v>
      </c>
      <c r="E109" s="368" t="e">
        <f>VLOOKUP(C109,'Permen 49-2015'!$C$4:$H$653,6,FALSE)</f>
        <v>#N/A</v>
      </c>
      <c r="F109" s="443">
        <v>7</v>
      </c>
      <c r="G109" s="369"/>
      <c r="H109" s="444" t="e">
        <f t="shared" si="1"/>
        <v>#N/A</v>
      </c>
    </row>
    <row r="110" spans="2:8" x14ac:dyDescent="0.2">
      <c r="B110" s="370">
        <v>106</v>
      </c>
      <c r="C110" s="371" t="s">
        <v>2534</v>
      </c>
      <c r="D110" s="372" t="s">
        <v>1534</v>
      </c>
      <c r="E110" s="368" t="e">
        <f>VLOOKUP(C110,'Permen 49-2015'!$C$4:$H$653,6,FALSE)</f>
        <v>#N/A</v>
      </c>
      <c r="F110" s="443">
        <v>7</v>
      </c>
      <c r="G110" s="369"/>
      <c r="H110" s="444" t="e">
        <f t="shared" si="1"/>
        <v>#N/A</v>
      </c>
    </row>
    <row r="111" spans="2:8" x14ac:dyDescent="0.2">
      <c r="B111" s="370">
        <v>107</v>
      </c>
      <c r="C111" s="371" t="s">
        <v>1578</v>
      </c>
      <c r="D111" s="372" t="s">
        <v>170</v>
      </c>
      <c r="E111" s="368">
        <f>VLOOKUP(C111,'Permen 49-2015'!$C$4:$H$653,6,FALSE)</f>
        <v>7</v>
      </c>
      <c r="F111" s="443">
        <v>7</v>
      </c>
      <c r="G111" s="369"/>
      <c r="H111" s="444" t="str">
        <f t="shared" si="1"/>
        <v/>
      </c>
    </row>
    <row r="112" spans="2:8" x14ac:dyDescent="0.2">
      <c r="B112" s="370">
        <v>108</v>
      </c>
      <c r="C112" s="371" t="s">
        <v>1555</v>
      </c>
      <c r="D112" s="372" t="s">
        <v>1555</v>
      </c>
      <c r="E112" s="368">
        <f>VLOOKUP(C112,'Permen 49-2015'!$C$4:$H$653,6,FALSE)</f>
        <v>7</v>
      </c>
      <c r="F112" s="443">
        <v>7</v>
      </c>
      <c r="G112" s="369"/>
      <c r="H112" s="444" t="str">
        <f t="shared" si="1"/>
        <v/>
      </c>
    </row>
    <row r="113" spans="2:8" x14ac:dyDescent="0.2">
      <c r="B113" s="370">
        <v>109</v>
      </c>
      <c r="C113" s="371" t="s">
        <v>1579</v>
      </c>
      <c r="D113" s="372" t="s">
        <v>1555</v>
      </c>
      <c r="E113" s="368">
        <f>VLOOKUP(C113,'Permen 49-2015'!$C$4:$H$653,6,FALSE)</f>
        <v>7</v>
      </c>
      <c r="F113" s="443">
        <v>7</v>
      </c>
      <c r="G113" s="369"/>
      <c r="H113" s="444" t="str">
        <f t="shared" si="1"/>
        <v/>
      </c>
    </row>
    <row r="114" spans="2:8" x14ac:dyDescent="0.2">
      <c r="B114" s="370">
        <v>110</v>
      </c>
      <c r="C114" s="371" t="s">
        <v>1580</v>
      </c>
      <c r="D114" s="372" t="s">
        <v>1555</v>
      </c>
      <c r="E114" s="368" t="e">
        <f>VLOOKUP(C114,'Permen 49-2015'!$C$4:$H$653,6,FALSE)</f>
        <v>#N/A</v>
      </c>
      <c r="F114" s="443">
        <v>7</v>
      </c>
      <c r="G114" s="369"/>
      <c r="H114" s="444" t="e">
        <f t="shared" si="1"/>
        <v>#N/A</v>
      </c>
    </row>
    <row r="115" spans="2:8" x14ac:dyDescent="0.2">
      <c r="B115" s="370">
        <v>111</v>
      </c>
      <c r="C115" s="371" t="s">
        <v>2535</v>
      </c>
      <c r="D115" s="372" t="s">
        <v>2536</v>
      </c>
      <c r="E115" s="368" t="e">
        <f>VLOOKUP(C115,'Permen 49-2015'!$C$4:$H$653,6,FALSE)</f>
        <v>#N/A</v>
      </c>
      <c r="F115" s="443">
        <v>7</v>
      </c>
      <c r="G115" s="369"/>
      <c r="H115" s="444" t="e">
        <f t="shared" si="1"/>
        <v>#N/A</v>
      </c>
    </row>
    <row r="116" spans="2:8" x14ac:dyDescent="0.2">
      <c r="B116" s="370">
        <v>112</v>
      </c>
      <c r="C116" s="371" t="s">
        <v>2537</v>
      </c>
      <c r="D116" s="372" t="s">
        <v>2538</v>
      </c>
      <c r="E116" s="368" t="e">
        <f>VLOOKUP(C116,'Permen 49-2015'!$C$4:$H$653,6,FALSE)</f>
        <v>#N/A</v>
      </c>
      <c r="F116" s="443">
        <v>7</v>
      </c>
      <c r="G116" s="369"/>
      <c r="H116" s="444" t="e">
        <f t="shared" si="1"/>
        <v>#N/A</v>
      </c>
    </row>
    <row r="117" spans="2:8" x14ac:dyDescent="0.2">
      <c r="B117" s="370">
        <v>113</v>
      </c>
      <c r="C117" s="371" t="s">
        <v>1581</v>
      </c>
      <c r="D117" s="372" t="s">
        <v>1479</v>
      </c>
      <c r="E117" s="368">
        <f>VLOOKUP(C117,'Permen 49-2015'!$C$4:$H$653,6,FALSE)</f>
        <v>7</v>
      </c>
      <c r="F117" s="443">
        <v>7</v>
      </c>
      <c r="G117" s="369"/>
      <c r="H117" s="444" t="str">
        <f t="shared" si="1"/>
        <v/>
      </c>
    </row>
    <row r="118" spans="2:8" x14ac:dyDescent="0.2">
      <c r="B118" s="370">
        <v>114</v>
      </c>
      <c r="C118" s="371" t="s">
        <v>1582</v>
      </c>
      <c r="D118" s="372" t="s">
        <v>4</v>
      </c>
      <c r="E118" s="368">
        <f>VLOOKUP(C118,'Permen 49-2015'!$C$4:$H$653,6,FALSE)</f>
        <v>4</v>
      </c>
      <c r="F118" s="443">
        <v>4</v>
      </c>
      <c r="G118" s="369"/>
      <c r="H118" s="444" t="str">
        <f t="shared" si="1"/>
        <v/>
      </c>
    </row>
    <row r="119" spans="2:8" x14ac:dyDescent="0.2">
      <c r="B119" s="370">
        <v>115</v>
      </c>
      <c r="C119" s="374" t="s">
        <v>1583</v>
      </c>
      <c r="D119" s="374" t="s">
        <v>4</v>
      </c>
      <c r="E119" s="368">
        <f>VLOOKUP(C119,'Permen 49-2015'!$C$4:$H$653,6,FALSE)</f>
        <v>4</v>
      </c>
      <c r="F119" s="443">
        <v>4</v>
      </c>
      <c r="G119" s="369"/>
      <c r="H119" s="444" t="str">
        <f t="shared" si="1"/>
        <v/>
      </c>
    </row>
    <row r="120" spans="2:8" x14ac:dyDescent="0.2">
      <c r="B120" s="370">
        <v>116</v>
      </c>
      <c r="C120" s="371" t="s">
        <v>5</v>
      </c>
      <c r="D120" s="371" t="s">
        <v>1584</v>
      </c>
      <c r="E120" s="368">
        <f>VLOOKUP(C120,'Permen 49-2015'!$C$4:$H$653,6,FALSE)</f>
        <v>7</v>
      </c>
      <c r="F120" s="443">
        <v>7</v>
      </c>
      <c r="G120" s="369"/>
      <c r="H120" s="444" t="str">
        <f t="shared" si="1"/>
        <v/>
      </c>
    </row>
    <row r="121" spans="2:8" x14ac:dyDescent="0.2">
      <c r="B121" s="370">
        <v>117</v>
      </c>
      <c r="C121" s="371" t="s">
        <v>1</v>
      </c>
      <c r="D121" s="371" t="s">
        <v>1584</v>
      </c>
      <c r="E121" s="368">
        <f>VLOOKUP(C121,'Permen 49-2015'!$C$4:$H$653,6,FALSE)</f>
        <v>7</v>
      </c>
      <c r="F121" s="443">
        <v>7</v>
      </c>
      <c r="G121" s="369"/>
      <c r="H121" s="444" t="str">
        <f t="shared" si="1"/>
        <v/>
      </c>
    </row>
    <row r="122" spans="2:8" x14ac:dyDescent="0.2">
      <c r="B122" s="370">
        <v>118</v>
      </c>
      <c r="C122" s="371" t="s">
        <v>2</v>
      </c>
      <c r="D122" s="371" t="s">
        <v>1585</v>
      </c>
      <c r="E122" s="368">
        <f>VLOOKUP(C122,'Permen 49-2015'!$C$4:$H$653,6,FALSE)</f>
        <v>6</v>
      </c>
      <c r="F122" s="443">
        <v>6</v>
      </c>
      <c r="G122" s="369"/>
      <c r="H122" s="444" t="str">
        <f t="shared" si="1"/>
        <v/>
      </c>
    </row>
    <row r="123" spans="2:8" x14ac:dyDescent="0.2">
      <c r="B123" s="370">
        <v>119</v>
      </c>
      <c r="C123" s="371" t="s">
        <v>14</v>
      </c>
      <c r="D123" s="371" t="s">
        <v>1586</v>
      </c>
      <c r="E123" s="368">
        <f>VLOOKUP(C123,'Permen 49-2015'!$C$4:$H$653,6,FALSE)</f>
        <v>3</v>
      </c>
      <c r="F123" s="443">
        <v>3</v>
      </c>
      <c r="G123" s="369"/>
      <c r="H123" s="444" t="str">
        <f t="shared" si="1"/>
        <v/>
      </c>
    </row>
    <row r="124" spans="2:8" x14ac:dyDescent="0.2">
      <c r="B124" s="370">
        <v>120</v>
      </c>
      <c r="C124" s="371" t="s">
        <v>1587</v>
      </c>
      <c r="D124" s="371" t="s">
        <v>1484</v>
      </c>
      <c r="E124" s="368">
        <f>VLOOKUP(C124,'Permen 49-2015'!$C$4:$H$653,6,FALSE)</f>
        <v>7</v>
      </c>
      <c r="F124" s="443">
        <v>7</v>
      </c>
      <c r="G124" s="369"/>
      <c r="H124" s="444" t="str">
        <f t="shared" si="1"/>
        <v/>
      </c>
    </row>
    <row r="125" spans="2:8" x14ac:dyDescent="0.2">
      <c r="B125" s="370">
        <v>121</v>
      </c>
      <c r="C125" s="371" t="s">
        <v>1588</v>
      </c>
      <c r="D125" s="371" t="s">
        <v>1560</v>
      </c>
      <c r="E125" s="368">
        <f>VLOOKUP(C125,'Permen 49-2015'!$C$4:$H$653,6,FALSE)</f>
        <v>7</v>
      </c>
      <c r="F125" s="443">
        <v>7</v>
      </c>
      <c r="G125" s="369"/>
      <c r="H125" s="444" t="str">
        <f t="shared" si="1"/>
        <v/>
      </c>
    </row>
    <row r="126" spans="2:8" x14ac:dyDescent="0.2">
      <c r="B126" s="370">
        <v>122</v>
      </c>
      <c r="C126" s="371" t="s">
        <v>1589</v>
      </c>
      <c r="D126" s="371" t="s">
        <v>1590</v>
      </c>
      <c r="E126" s="368">
        <f>VLOOKUP(C126,'Permen 49-2015'!$C$4:$H$653,6,FALSE)</f>
        <v>7</v>
      </c>
      <c r="F126" s="443">
        <v>7</v>
      </c>
      <c r="G126" s="369"/>
      <c r="H126" s="444" t="str">
        <f t="shared" si="1"/>
        <v/>
      </c>
    </row>
    <row r="127" spans="2:8" x14ac:dyDescent="0.2">
      <c r="B127" s="370">
        <v>123</v>
      </c>
      <c r="C127" s="371" t="s">
        <v>1591</v>
      </c>
      <c r="D127" s="371" t="s">
        <v>1591</v>
      </c>
      <c r="E127" s="368" t="e">
        <f>VLOOKUP(C127,'Permen 49-2015'!$C$4:$H$653,6,FALSE)</f>
        <v>#N/A</v>
      </c>
      <c r="F127" s="443">
        <v>7</v>
      </c>
      <c r="G127" s="369"/>
      <c r="H127" s="444" t="e">
        <f t="shared" si="1"/>
        <v>#N/A</v>
      </c>
    </row>
    <row r="128" spans="2:8" x14ac:dyDescent="0.2">
      <c r="B128" s="370">
        <v>124</v>
      </c>
      <c r="C128" s="371" t="s">
        <v>2539</v>
      </c>
      <c r="D128" s="371" t="s">
        <v>1592</v>
      </c>
      <c r="E128" s="368" t="e">
        <f>VLOOKUP(C128,'Permen 49-2015'!$C$4:$H$653,6,FALSE)</f>
        <v>#N/A</v>
      </c>
      <c r="F128" s="443">
        <v>4</v>
      </c>
      <c r="G128" s="369"/>
      <c r="H128" s="444" t="e">
        <f t="shared" si="1"/>
        <v>#N/A</v>
      </c>
    </row>
    <row r="129" spans="2:8" x14ac:dyDescent="0.2">
      <c r="B129" s="370">
        <v>125</v>
      </c>
      <c r="C129" s="371" t="s">
        <v>2540</v>
      </c>
      <c r="D129" s="371" t="s">
        <v>1592</v>
      </c>
      <c r="E129" s="368" t="e">
        <f>VLOOKUP(C129,'Permen 49-2015'!$C$4:$H$653,6,FALSE)</f>
        <v>#N/A</v>
      </c>
      <c r="F129" s="443">
        <v>4</v>
      </c>
      <c r="G129" s="369"/>
      <c r="H129" s="444" t="e">
        <f t="shared" si="1"/>
        <v>#N/A</v>
      </c>
    </row>
    <row r="130" spans="2:8" x14ac:dyDescent="0.2">
      <c r="B130" s="370">
        <v>126</v>
      </c>
      <c r="C130" s="371" t="s">
        <v>1592</v>
      </c>
      <c r="D130" s="371" t="s">
        <v>1592</v>
      </c>
      <c r="E130" s="368">
        <f>VLOOKUP(C130,'Permen 49-2015'!$C$4:$H$653,6,FALSE)</f>
        <v>4</v>
      </c>
      <c r="F130" s="443">
        <v>4</v>
      </c>
      <c r="G130" s="369"/>
      <c r="H130" s="444" t="str">
        <f t="shared" si="1"/>
        <v/>
      </c>
    </row>
    <row r="131" spans="2:8" x14ac:dyDescent="0.2">
      <c r="B131" s="370">
        <v>127</v>
      </c>
      <c r="C131" s="374" t="s">
        <v>1593</v>
      </c>
      <c r="D131" s="374" t="s">
        <v>1592</v>
      </c>
      <c r="E131" s="368">
        <f>VLOOKUP(C131,'Permen 49-2015'!$C$4:$H$653,6,FALSE)</f>
        <v>6</v>
      </c>
      <c r="F131" s="443">
        <v>6</v>
      </c>
      <c r="G131" s="369"/>
      <c r="H131" s="444" t="str">
        <f t="shared" si="1"/>
        <v/>
      </c>
    </row>
    <row r="132" spans="2:8" x14ac:dyDescent="0.2">
      <c r="B132" s="370">
        <v>128</v>
      </c>
      <c r="C132" s="371" t="s">
        <v>1594</v>
      </c>
      <c r="D132" s="371" t="s">
        <v>1592</v>
      </c>
      <c r="E132" s="368">
        <f>VLOOKUP(C132,'Permen 49-2015'!$C$4:$H$653,6,FALSE)</f>
        <v>6</v>
      </c>
      <c r="F132" s="443">
        <v>6</v>
      </c>
      <c r="G132" s="369"/>
      <c r="H132" s="444" t="str">
        <f t="shared" si="1"/>
        <v/>
      </c>
    </row>
    <row r="133" spans="2:8" x14ac:dyDescent="0.2">
      <c r="B133" s="370">
        <v>129</v>
      </c>
      <c r="C133" s="371" t="s">
        <v>1595</v>
      </c>
      <c r="D133" s="371" t="s">
        <v>1592</v>
      </c>
      <c r="E133" s="368">
        <f>VLOOKUP(C133,'Permen 49-2015'!$C$4:$H$653,6,FALSE)</f>
        <v>5</v>
      </c>
      <c r="F133" s="443">
        <v>5</v>
      </c>
      <c r="G133" s="369"/>
      <c r="H133" s="444" t="str">
        <f t="shared" ref="H133:H196" si="2">IF(E133=F133,"","x")</f>
        <v/>
      </c>
    </row>
    <row r="134" spans="2:8" x14ac:dyDescent="0.2">
      <c r="B134" s="370">
        <v>130</v>
      </c>
      <c r="C134" s="371" t="s">
        <v>1596</v>
      </c>
      <c r="D134" s="372" t="s">
        <v>1592</v>
      </c>
      <c r="E134" s="368">
        <f>VLOOKUP(C134,'Permen 49-2015'!$C$4:$H$653,6,FALSE)</f>
        <v>5</v>
      </c>
      <c r="F134" s="443">
        <v>5</v>
      </c>
      <c r="G134" s="369"/>
      <c r="H134" s="444" t="str">
        <f t="shared" si="2"/>
        <v/>
      </c>
    </row>
    <row r="135" spans="2:8" x14ac:dyDescent="0.2">
      <c r="B135" s="370">
        <v>131</v>
      </c>
      <c r="C135" s="371" t="s">
        <v>2173</v>
      </c>
      <c r="D135" s="372" t="s">
        <v>1999</v>
      </c>
      <c r="E135" s="368">
        <f>VLOOKUP(C135,'Permen 49-2015'!$C$4:$H$653,6,FALSE)</f>
        <v>5</v>
      </c>
      <c r="F135" s="443">
        <v>5</v>
      </c>
      <c r="G135" s="369"/>
      <c r="H135" s="444" t="str">
        <f t="shared" si="2"/>
        <v/>
      </c>
    </row>
    <row r="136" spans="2:8" x14ac:dyDescent="0.2">
      <c r="B136" s="370">
        <v>132</v>
      </c>
      <c r="C136" s="371" t="s">
        <v>1597</v>
      </c>
      <c r="D136" s="378" t="s">
        <v>1597</v>
      </c>
      <c r="E136" s="368">
        <f>VLOOKUP(C136,'Permen 49-2015'!$C$4:$H$653,6,FALSE)</f>
        <v>5</v>
      </c>
      <c r="F136" s="443">
        <v>5</v>
      </c>
      <c r="G136" s="369"/>
      <c r="H136" s="444" t="str">
        <f t="shared" si="2"/>
        <v/>
      </c>
    </row>
    <row r="137" spans="2:8" x14ac:dyDescent="0.2">
      <c r="B137" s="370">
        <v>133</v>
      </c>
      <c r="C137" s="374" t="s">
        <v>6</v>
      </c>
      <c r="D137" s="369" t="s">
        <v>1598</v>
      </c>
      <c r="E137" s="368">
        <f>VLOOKUP(C137,'Permen 49-2015'!$C$4:$H$653,6,FALSE)</f>
        <v>5</v>
      </c>
      <c r="F137" s="443">
        <v>5</v>
      </c>
      <c r="G137" s="369"/>
      <c r="H137" s="444" t="str">
        <f t="shared" si="2"/>
        <v/>
      </c>
    </row>
    <row r="138" spans="2:8" x14ac:dyDescent="0.2">
      <c r="B138" s="370">
        <v>134</v>
      </c>
      <c r="C138" s="371" t="s">
        <v>2176</v>
      </c>
      <c r="D138" s="372" t="s">
        <v>1598</v>
      </c>
      <c r="E138" s="368">
        <f>VLOOKUP(C138,'Permen 49-2015'!$C$4:$H$653,6,FALSE)</f>
        <v>3</v>
      </c>
      <c r="F138" s="443">
        <v>3</v>
      </c>
      <c r="G138" s="369"/>
      <c r="H138" s="444" t="str">
        <f t="shared" si="2"/>
        <v/>
      </c>
    </row>
    <row r="139" spans="2:8" x14ac:dyDescent="0.2">
      <c r="B139" s="370">
        <v>135</v>
      </c>
      <c r="C139" s="374" t="s">
        <v>1599</v>
      </c>
      <c r="D139" s="369" t="s">
        <v>1599</v>
      </c>
      <c r="E139" s="368" t="e">
        <f>VLOOKUP(C139,'Permen 49-2015'!$C$4:$H$653,6,FALSE)</f>
        <v>#N/A</v>
      </c>
      <c r="F139" s="443">
        <v>3</v>
      </c>
      <c r="G139" s="369"/>
      <c r="H139" s="444" t="e">
        <f t="shared" si="2"/>
        <v>#N/A</v>
      </c>
    </row>
    <row r="140" spans="2:8" x14ac:dyDescent="0.2">
      <c r="B140" s="370">
        <v>136</v>
      </c>
      <c r="C140" s="371" t="s">
        <v>98</v>
      </c>
      <c r="D140" s="372" t="s">
        <v>1599</v>
      </c>
      <c r="E140" s="368">
        <f>VLOOKUP(C140,'Permen 49-2015'!$C$4:$H$653,6,FALSE)</f>
        <v>3</v>
      </c>
      <c r="F140" s="443">
        <v>3</v>
      </c>
      <c r="G140" s="369"/>
      <c r="H140" s="444" t="str">
        <f t="shared" si="2"/>
        <v/>
      </c>
    </row>
    <row r="141" spans="2:8" x14ac:dyDescent="0.2">
      <c r="B141" s="370">
        <v>137</v>
      </c>
      <c r="C141" s="371" t="s">
        <v>1600</v>
      </c>
      <c r="D141" s="374" t="s">
        <v>1601</v>
      </c>
      <c r="E141" s="368">
        <f>VLOOKUP(C141,'Permen 49-2015'!$C$4:$H$653,6,FALSE)</f>
        <v>3</v>
      </c>
      <c r="F141" s="443">
        <v>3</v>
      </c>
      <c r="G141" s="369"/>
      <c r="H141" s="444" t="str">
        <f t="shared" si="2"/>
        <v/>
      </c>
    </row>
    <row r="142" spans="2:8" x14ac:dyDescent="0.2">
      <c r="B142" s="370">
        <v>138</v>
      </c>
      <c r="C142" s="371" t="s">
        <v>1602</v>
      </c>
      <c r="D142" s="372" t="s">
        <v>1603</v>
      </c>
      <c r="E142" s="368">
        <f>VLOOKUP(C142,'Permen 49-2015'!$C$4:$H$653,6,FALSE)</f>
        <v>6</v>
      </c>
      <c r="F142" s="443">
        <v>6</v>
      </c>
      <c r="G142" s="369"/>
      <c r="H142" s="444" t="str">
        <f t="shared" si="2"/>
        <v/>
      </c>
    </row>
    <row r="143" spans="2:8" x14ac:dyDescent="0.2">
      <c r="B143" s="370">
        <v>139</v>
      </c>
      <c r="C143" s="371" t="s">
        <v>1604</v>
      </c>
      <c r="D143" s="372" t="s">
        <v>1605</v>
      </c>
      <c r="E143" s="368">
        <f>VLOOKUP(C143,'Permen 49-2015'!$C$4:$H$653,6,FALSE)</f>
        <v>6</v>
      </c>
      <c r="F143" s="443">
        <v>6</v>
      </c>
      <c r="G143" s="369"/>
      <c r="H143" s="444" t="str">
        <f t="shared" si="2"/>
        <v/>
      </c>
    </row>
    <row r="144" spans="2:8" x14ac:dyDescent="0.2">
      <c r="B144" s="370">
        <v>140</v>
      </c>
      <c r="C144" s="371" t="s">
        <v>1606</v>
      </c>
      <c r="D144" s="372" t="s">
        <v>1606</v>
      </c>
      <c r="E144" s="368" t="e">
        <f>VLOOKUP(C144,'Permen 49-2015'!$C$4:$H$653,6,FALSE)</f>
        <v>#N/A</v>
      </c>
      <c r="F144" s="443">
        <v>6</v>
      </c>
      <c r="G144" s="369"/>
      <c r="H144" s="444" t="e">
        <f t="shared" si="2"/>
        <v>#N/A</v>
      </c>
    </row>
    <row r="145" spans="2:8" x14ac:dyDescent="0.2">
      <c r="B145" s="370">
        <v>141</v>
      </c>
      <c r="C145" s="371" t="s">
        <v>1607</v>
      </c>
      <c r="D145" s="374" t="s">
        <v>1605</v>
      </c>
      <c r="E145" s="368">
        <f>VLOOKUP(C145,'Permen 49-2015'!$C$4:$H$653,6,FALSE)</f>
        <v>6</v>
      </c>
      <c r="F145" s="443">
        <v>6</v>
      </c>
      <c r="G145" s="369"/>
      <c r="H145" s="444" t="str">
        <f t="shared" si="2"/>
        <v/>
      </c>
    </row>
    <row r="146" spans="2:8" x14ac:dyDescent="0.2">
      <c r="B146" s="370">
        <v>142</v>
      </c>
      <c r="C146" s="371" t="s">
        <v>1608</v>
      </c>
      <c r="D146" s="374" t="s">
        <v>1609</v>
      </c>
      <c r="E146" s="368">
        <f>VLOOKUP(C146,'Permen 49-2015'!$C$4:$H$653,6,FALSE)</f>
        <v>5</v>
      </c>
      <c r="F146" s="443">
        <v>5</v>
      </c>
      <c r="G146" s="369"/>
      <c r="H146" s="444" t="str">
        <f t="shared" si="2"/>
        <v/>
      </c>
    </row>
    <row r="147" spans="2:8" x14ac:dyDescent="0.2">
      <c r="B147" s="370">
        <v>143</v>
      </c>
      <c r="C147" s="371" t="s">
        <v>2541</v>
      </c>
      <c r="D147" s="372" t="s">
        <v>1610</v>
      </c>
      <c r="E147" s="368" t="e">
        <f>VLOOKUP(C147,'Permen 49-2015'!$C$4:$H$653,6,FALSE)</f>
        <v>#N/A</v>
      </c>
      <c r="F147" s="443">
        <v>5</v>
      </c>
      <c r="G147" s="369"/>
      <c r="H147" s="444" t="e">
        <f t="shared" si="2"/>
        <v>#N/A</v>
      </c>
    </row>
    <row r="148" spans="2:8" x14ac:dyDescent="0.2">
      <c r="B148" s="370">
        <v>144</v>
      </c>
      <c r="C148" s="374" t="s">
        <v>1611</v>
      </c>
      <c r="D148" s="378" t="s">
        <v>1610</v>
      </c>
      <c r="E148" s="368">
        <f>VLOOKUP(C148,'Permen 49-2015'!$C$4:$H$653,6,FALSE)</f>
        <v>5</v>
      </c>
      <c r="F148" s="443">
        <v>5</v>
      </c>
      <c r="G148" s="369"/>
      <c r="H148" s="444" t="str">
        <f t="shared" si="2"/>
        <v/>
      </c>
    </row>
    <row r="149" spans="2:8" x14ac:dyDescent="0.2">
      <c r="B149" s="370">
        <v>145</v>
      </c>
      <c r="C149" s="371" t="s">
        <v>838</v>
      </c>
      <c r="D149" s="372" t="s">
        <v>1610</v>
      </c>
      <c r="E149" s="368">
        <f>VLOOKUP(C149,'Permen 49-2015'!$C$4:$H$653,6,FALSE)</f>
        <v>5</v>
      </c>
      <c r="F149" s="443">
        <v>5</v>
      </c>
      <c r="G149" s="369"/>
      <c r="H149" s="444" t="str">
        <f t="shared" si="2"/>
        <v/>
      </c>
    </row>
    <row r="150" spans="2:8" x14ac:dyDescent="0.2">
      <c r="B150" s="370">
        <v>146</v>
      </c>
      <c r="C150" s="371" t="s">
        <v>1612</v>
      </c>
      <c r="D150" s="372" t="s">
        <v>1610</v>
      </c>
      <c r="E150" s="368" t="e">
        <f>VLOOKUP(C150,'Permen 49-2015'!$C$4:$H$653,6,FALSE)</f>
        <v>#N/A</v>
      </c>
      <c r="F150" s="443">
        <v>5</v>
      </c>
      <c r="G150" s="369"/>
      <c r="H150" s="444" t="e">
        <f t="shared" si="2"/>
        <v>#N/A</v>
      </c>
    </row>
    <row r="151" spans="2:8" x14ac:dyDescent="0.2">
      <c r="B151" s="370">
        <v>147</v>
      </c>
      <c r="C151" s="371" t="s">
        <v>1613</v>
      </c>
      <c r="D151" s="372" t="s">
        <v>1610</v>
      </c>
      <c r="E151" s="368">
        <f>VLOOKUP(C151,'Permen 49-2015'!$C$4:$H$653,6,FALSE)</f>
        <v>5</v>
      </c>
      <c r="F151" s="443">
        <v>5</v>
      </c>
      <c r="G151" s="369"/>
      <c r="H151" s="444" t="str">
        <f t="shared" si="2"/>
        <v/>
      </c>
    </row>
    <row r="152" spans="2:8" x14ac:dyDescent="0.2">
      <c r="B152" s="370">
        <v>148</v>
      </c>
      <c r="C152" s="371" t="s">
        <v>173</v>
      </c>
      <c r="D152" s="373" t="s">
        <v>1610</v>
      </c>
      <c r="E152" s="368" t="e">
        <f>VLOOKUP(C152,'Permen 49-2015'!$C$4:$H$653,6,FALSE)</f>
        <v>#N/A</v>
      </c>
      <c r="F152" s="443">
        <v>5</v>
      </c>
      <c r="G152" s="369"/>
      <c r="H152" s="444" t="e">
        <f t="shared" si="2"/>
        <v>#N/A</v>
      </c>
    </row>
    <row r="153" spans="2:8" x14ac:dyDescent="0.2">
      <c r="B153" s="370">
        <v>149</v>
      </c>
      <c r="C153" s="371" t="s">
        <v>1614</v>
      </c>
      <c r="D153" s="373" t="s">
        <v>21</v>
      </c>
      <c r="E153" s="368">
        <f>VLOOKUP(C153,'Permen 49-2015'!$C$4:$H$653,6,FALSE)</f>
        <v>5</v>
      </c>
      <c r="F153" s="443">
        <v>5</v>
      </c>
      <c r="G153" s="369"/>
      <c r="H153" s="444" t="str">
        <f t="shared" si="2"/>
        <v/>
      </c>
    </row>
    <row r="154" spans="2:8" x14ac:dyDescent="0.2">
      <c r="B154" s="370">
        <v>150</v>
      </c>
      <c r="C154" s="371" t="s">
        <v>1615</v>
      </c>
      <c r="D154" s="374" t="s">
        <v>1616</v>
      </c>
      <c r="E154" s="368" t="e">
        <f>VLOOKUP(C154,'Permen 49-2015'!$C$4:$H$653,6,FALSE)</f>
        <v>#N/A</v>
      </c>
      <c r="F154" s="443">
        <v>5</v>
      </c>
      <c r="G154" s="369"/>
      <c r="H154" s="444" t="e">
        <f t="shared" si="2"/>
        <v>#N/A</v>
      </c>
    </row>
    <row r="155" spans="2:8" x14ac:dyDescent="0.2">
      <c r="B155" s="370">
        <v>151</v>
      </c>
      <c r="C155" s="371" t="s">
        <v>1617</v>
      </c>
      <c r="D155" s="371" t="s">
        <v>1610</v>
      </c>
      <c r="E155" s="368">
        <f>VLOOKUP(C155,'Permen 49-2015'!$C$4:$H$653,6,FALSE)</f>
        <v>5</v>
      </c>
      <c r="F155" s="443">
        <v>5</v>
      </c>
      <c r="G155" s="369"/>
      <c r="H155" s="444" t="str">
        <f t="shared" si="2"/>
        <v/>
      </c>
    </row>
    <row r="156" spans="2:8" x14ac:dyDescent="0.2">
      <c r="B156" s="370">
        <v>152</v>
      </c>
      <c r="C156" s="371" t="s">
        <v>1618</v>
      </c>
      <c r="D156" s="373" t="s">
        <v>1619</v>
      </c>
      <c r="E156" s="368">
        <f>VLOOKUP(C156,'Permen 49-2015'!$C$4:$H$653,6,FALSE)</f>
        <v>5</v>
      </c>
      <c r="F156" s="443">
        <v>5</v>
      </c>
      <c r="G156" s="369"/>
      <c r="H156" s="444" t="str">
        <f t="shared" si="2"/>
        <v/>
      </c>
    </row>
    <row r="157" spans="2:8" x14ac:dyDescent="0.2">
      <c r="B157" s="370">
        <v>153</v>
      </c>
      <c r="C157" s="371" t="s">
        <v>1620</v>
      </c>
      <c r="D157" s="373" t="s">
        <v>1619</v>
      </c>
      <c r="E157" s="368">
        <f>VLOOKUP(C157,'Permen 49-2015'!$C$4:$H$653,6,FALSE)</f>
        <v>5</v>
      </c>
      <c r="F157" s="443">
        <v>5</v>
      </c>
      <c r="G157" s="369"/>
      <c r="H157" s="444" t="str">
        <f t="shared" si="2"/>
        <v/>
      </c>
    </row>
    <row r="158" spans="2:8" x14ac:dyDescent="0.2">
      <c r="B158" s="370">
        <v>154</v>
      </c>
      <c r="C158" s="371" t="s">
        <v>178</v>
      </c>
      <c r="D158" s="372" t="s">
        <v>1621</v>
      </c>
      <c r="E158" s="368">
        <f>VLOOKUP(C158,'Permen 49-2015'!$C$4:$H$653,6,FALSE)</f>
        <v>5</v>
      </c>
      <c r="F158" s="443">
        <v>5</v>
      </c>
      <c r="G158" s="369"/>
      <c r="H158" s="444" t="str">
        <f t="shared" si="2"/>
        <v/>
      </c>
    </row>
    <row r="159" spans="2:8" x14ac:dyDescent="0.2">
      <c r="B159" s="370">
        <v>155</v>
      </c>
      <c r="C159" s="371" t="s">
        <v>1348</v>
      </c>
      <c r="D159" s="371" t="s">
        <v>0</v>
      </c>
      <c r="E159" s="368">
        <f>VLOOKUP(C159,'Permen 49-2015'!$C$4:$H$653,6,FALSE)</f>
        <v>5</v>
      </c>
      <c r="F159" s="443">
        <v>5</v>
      </c>
      <c r="G159" s="369"/>
      <c r="H159" s="444" t="str">
        <f t="shared" si="2"/>
        <v/>
      </c>
    </row>
    <row r="160" spans="2:8" x14ac:dyDescent="0.2">
      <c r="B160" s="370">
        <v>156</v>
      </c>
      <c r="C160" s="371" t="s">
        <v>839</v>
      </c>
      <c r="D160" s="372" t="s">
        <v>1616</v>
      </c>
      <c r="E160" s="368">
        <f>VLOOKUP(C160,'Permen 49-2015'!$C$4:$H$653,6,FALSE)</f>
        <v>5</v>
      </c>
      <c r="F160" s="443">
        <v>5</v>
      </c>
      <c r="G160" s="369"/>
      <c r="H160" s="444" t="str">
        <f t="shared" si="2"/>
        <v/>
      </c>
    </row>
    <row r="161" spans="2:8" x14ac:dyDescent="0.2">
      <c r="B161" s="370">
        <v>157</v>
      </c>
      <c r="C161" s="371" t="s">
        <v>1622</v>
      </c>
      <c r="D161" s="373" t="s">
        <v>1623</v>
      </c>
      <c r="E161" s="368" t="e">
        <f>VLOOKUP(C161,'Permen 49-2015'!$C$4:$H$653,6,FALSE)</f>
        <v>#N/A</v>
      </c>
      <c r="F161" s="443">
        <v>5</v>
      </c>
      <c r="G161" s="369"/>
      <c r="H161" s="444" t="e">
        <f t="shared" si="2"/>
        <v>#N/A</v>
      </c>
    </row>
    <row r="162" spans="2:8" x14ac:dyDescent="0.2">
      <c r="B162" s="370">
        <v>158</v>
      </c>
      <c r="C162" s="371" t="s">
        <v>22</v>
      </c>
      <c r="D162" s="372" t="s">
        <v>101</v>
      </c>
      <c r="E162" s="368">
        <f>VLOOKUP(C162,'Permen 49-2015'!$C$4:$H$653,6,FALSE)</f>
        <v>5</v>
      </c>
      <c r="F162" s="443">
        <v>5</v>
      </c>
      <c r="G162" s="369"/>
      <c r="H162" s="444" t="str">
        <f t="shared" si="2"/>
        <v/>
      </c>
    </row>
    <row r="163" spans="2:8" x14ac:dyDescent="0.2">
      <c r="B163" s="370">
        <v>159</v>
      </c>
      <c r="C163" s="374" t="s">
        <v>1624</v>
      </c>
      <c r="D163" s="369" t="s">
        <v>1625</v>
      </c>
      <c r="E163" s="368">
        <f>VLOOKUP(C163,'Permen 49-2015'!$C$4:$H$653,6,FALSE)</f>
        <v>7</v>
      </c>
      <c r="F163" s="443">
        <v>7</v>
      </c>
      <c r="G163" s="369"/>
      <c r="H163" s="444" t="str">
        <f t="shared" si="2"/>
        <v/>
      </c>
    </row>
    <row r="164" spans="2:8" x14ac:dyDescent="0.2">
      <c r="B164" s="370">
        <v>160</v>
      </c>
      <c r="C164" s="371" t="s">
        <v>1626</v>
      </c>
      <c r="D164" s="372" t="s">
        <v>1627</v>
      </c>
      <c r="E164" s="368">
        <f>VLOOKUP(C164,'Permen 49-2015'!$C$4:$H$653,6,FALSE)</f>
        <v>7</v>
      </c>
      <c r="F164" s="443">
        <v>7</v>
      </c>
      <c r="G164" s="369"/>
      <c r="H164" s="444" t="str">
        <f t="shared" si="2"/>
        <v/>
      </c>
    </row>
    <row r="165" spans="2:8" x14ac:dyDescent="0.2">
      <c r="B165" s="370">
        <v>161</v>
      </c>
      <c r="C165" s="371" t="s">
        <v>1628</v>
      </c>
      <c r="D165" s="372" t="s">
        <v>1546</v>
      </c>
      <c r="E165" s="368">
        <f>VLOOKUP(C165,'Permen 49-2015'!$C$4:$H$653,6,FALSE)</f>
        <v>7</v>
      </c>
      <c r="F165" s="443">
        <v>7</v>
      </c>
      <c r="G165" s="369"/>
      <c r="H165" s="444" t="str">
        <f t="shared" si="2"/>
        <v/>
      </c>
    </row>
    <row r="166" spans="2:8" x14ac:dyDescent="0.2">
      <c r="B166" s="370">
        <v>162</v>
      </c>
      <c r="C166" s="371" t="s">
        <v>1629</v>
      </c>
      <c r="D166" s="372" t="s">
        <v>1630</v>
      </c>
      <c r="E166" s="368">
        <f>VLOOKUP(C166,'Permen 49-2015'!$C$4:$H$653,6,FALSE)</f>
        <v>7</v>
      </c>
      <c r="F166" s="443">
        <v>7</v>
      </c>
      <c r="G166" s="369"/>
      <c r="H166" s="444" t="str">
        <f t="shared" si="2"/>
        <v/>
      </c>
    </row>
    <row r="167" spans="2:8" x14ac:dyDescent="0.2">
      <c r="B167" s="370">
        <v>163</v>
      </c>
      <c r="C167" s="371" t="s">
        <v>23</v>
      </c>
      <c r="D167" s="372" t="s">
        <v>1586</v>
      </c>
      <c r="E167" s="368">
        <f>VLOOKUP(C167,'Permen 49-2015'!$C$4:$H$653,6,FALSE)</f>
        <v>3</v>
      </c>
      <c r="F167" s="443">
        <v>3</v>
      </c>
      <c r="G167" s="369"/>
      <c r="H167" s="444" t="str">
        <f t="shared" si="2"/>
        <v/>
      </c>
    </row>
    <row r="168" spans="2:8" x14ac:dyDescent="0.2">
      <c r="B168" s="370">
        <v>164</v>
      </c>
      <c r="C168" s="371" t="s">
        <v>1355</v>
      </c>
      <c r="D168" s="372" t="s">
        <v>1355</v>
      </c>
      <c r="E168" s="368">
        <f>VLOOKUP(C168,'Permen 49-2015'!$C$4:$H$653,6,FALSE)</f>
        <v>5</v>
      </c>
      <c r="F168" s="443">
        <v>5</v>
      </c>
      <c r="G168" s="369"/>
      <c r="H168" s="444" t="str">
        <f t="shared" si="2"/>
        <v/>
      </c>
    </row>
    <row r="169" spans="2:8" x14ac:dyDescent="0.2">
      <c r="B169" s="370">
        <v>165</v>
      </c>
      <c r="C169" s="371" t="s">
        <v>1631</v>
      </c>
      <c r="D169" s="372" t="s">
        <v>1632</v>
      </c>
      <c r="E169" s="368">
        <f>VLOOKUP(C169,'Permen 49-2015'!$C$4:$H$653,6,FALSE)</f>
        <v>5</v>
      </c>
      <c r="F169" s="443">
        <v>5</v>
      </c>
      <c r="G169" s="369"/>
      <c r="H169" s="444" t="str">
        <f t="shared" si="2"/>
        <v/>
      </c>
    </row>
    <row r="170" spans="2:8" x14ac:dyDescent="0.2">
      <c r="B170" s="370">
        <v>166</v>
      </c>
      <c r="C170" s="371" t="s">
        <v>1633</v>
      </c>
      <c r="D170" s="372" t="s">
        <v>1634</v>
      </c>
      <c r="E170" s="368">
        <f>VLOOKUP(C170,'Permen 49-2015'!$C$4:$H$653,6,FALSE)</f>
        <v>5</v>
      </c>
      <c r="F170" s="443">
        <v>5</v>
      </c>
      <c r="G170" s="369"/>
      <c r="H170" s="444" t="str">
        <f t="shared" si="2"/>
        <v/>
      </c>
    </row>
    <row r="171" spans="2:8" x14ac:dyDescent="0.2">
      <c r="B171" s="370">
        <v>167</v>
      </c>
      <c r="C171" s="371" t="s">
        <v>2542</v>
      </c>
      <c r="D171" s="372" t="s">
        <v>0</v>
      </c>
      <c r="E171" s="368" t="e">
        <f>VLOOKUP(C171,'Permen 49-2015'!$C$4:$H$653,6,FALSE)</f>
        <v>#N/A</v>
      </c>
      <c r="F171" s="443">
        <v>5</v>
      </c>
      <c r="G171" s="369"/>
      <c r="H171" s="444" t="e">
        <f t="shared" si="2"/>
        <v>#N/A</v>
      </c>
    </row>
    <row r="172" spans="2:8" x14ac:dyDescent="0.2">
      <c r="B172" s="370">
        <v>168</v>
      </c>
      <c r="C172" s="371" t="s">
        <v>96</v>
      </c>
      <c r="D172" s="373" t="s">
        <v>0</v>
      </c>
      <c r="E172" s="368">
        <f>VLOOKUP(C172,'Permen 49-2015'!$C$4:$H$653,6,FALSE)</f>
        <v>5</v>
      </c>
      <c r="F172" s="443">
        <v>5</v>
      </c>
      <c r="G172" s="369"/>
      <c r="H172" s="444" t="str">
        <f t="shared" si="2"/>
        <v/>
      </c>
    </row>
    <row r="173" spans="2:8" x14ac:dyDescent="0.2">
      <c r="B173" s="370">
        <v>169</v>
      </c>
      <c r="C173" s="371" t="s">
        <v>1635</v>
      </c>
      <c r="D173" s="373" t="s">
        <v>0</v>
      </c>
      <c r="E173" s="368">
        <f>VLOOKUP(C173,'Permen 49-2015'!$C$4:$H$653,6,FALSE)</f>
        <v>5</v>
      </c>
      <c r="F173" s="443">
        <v>5</v>
      </c>
      <c r="G173" s="369"/>
      <c r="H173" s="444" t="str">
        <f t="shared" si="2"/>
        <v/>
      </c>
    </row>
    <row r="174" spans="2:8" x14ac:dyDescent="0.2">
      <c r="B174" s="370">
        <v>170</v>
      </c>
      <c r="C174" s="371" t="s">
        <v>43</v>
      </c>
      <c r="D174" s="372" t="s">
        <v>2543</v>
      </c>
      <c r="E174" s="368">
        <f>VLOOKUP(C174,'Permen 49-2015'!$C$4:$H$653,6,FALSE)</f>
        <v>5</v>
      </c>
      <c r="F174" s="443">
        <v>5</v>
      </c>
      <c r="G174" s="369"/>
      <c r="H174" s="444" t="str">
        <f t="shared" si="2"/>
        <v/>
      </c>
    </row>
    <row r="175" spans="2:8" x14ac:dyDescent="0.2">
      <c r="B175" s="370">
        <v>171</v>
      </c>
      <c r="C175" s="371" t="s">
        <v>1636</v>
      </c>
      <c r="D175" s="372" t="s">
        <v>1355</v>
      </c>
      <c r="E175" s="368">
        <f>VLOOKUP(C175,'Permen 49-2015'!$C$4:$H$653,6,FALSE)</f>
        <v>5</v>
      </c>
      <c r="F175" s="443">
        <v>5</v>
      </c>
      <c r="G175" s="369"/>
      <c r="H175" s="444" t="str">
        <f t="shared" si="2"/>
        <v/>
      </c>
    </row>
    <row r="176" spans="2:8" x14ac:dyDescent="0.2">
      <c r="B176" s="370">
        <v>172</v>
      </c>
      <c r="C176" s="371" t="s">
        <v>2544</v>
      </c>
      <c r="D176" s="372" t="s">
        <v>0</v>
      </c>
      <c r="E176" s="368" t="e">
        <f>VLOOKUP(C176,'Permen 49-2015'!$C$4:$H$653,6,FALSE)</f>
        <v>#N/A</v>
      </c>
      <c r="F176" s="443">
        <v>5</v>
      </c>
      <c r="G176" s="369"/>
      <c r="H176" s="444" t="e">
        <f t="shared" si="2"/>
        <v>#N/A</v>
      </c>
    </row>
    <row r="177" spans="2:8" x14ac:dyDescent="0.2">
      <c r="B177" s="370">
        <v>173</v>
      </c>
      <c r="C177" s="371" t="s">
        <v>1637</v>
      </c>
      <c r="D177" s="372" t="s">
        <v>0</v>
      </c>
      <c r="E177" s="368">
        <f>VLOOKUP(C177,'Permen 49-2015'!$C$4:$H$653,6,FALSE)</f>
        <v>5</v>
      </c>
      <c r="F177" s="443">
        <v>5</v>
      </c>
      <c r="G177" s="369"/>
      <c r="H177" s="444" t="str">
        <f t="shared" si="2"/>
        <v/>
      </c>
    </row>
    <row r="178" spans="2:8" x14ac:dyDescent="0.2">
      <c r="B178" s="370">
        <v>174</v>
      </c>
      <c r="C178" s="371" t="s">
        <v>1638</v>
      </c>
      <c r="D178" s="371" t="s">
        <v>0</v>
      </c>
      <c r="E178" s="368" t="e">
        <f>VLOOKUP(C178,'Permen 49-2015'!$C$4:$H$653,6,FALSE)</f>
        <v>#N/A</v>
      </c>
      <c r="F178" s="443">
        <v>5</v>
      </c>
      <c r="G178" s="369"/>
      <c r="H178" s="444" t="e">
        <f t="shared" si="2"/>
        <v>#N/A</v>
      </c>
    </row>
    <row r="179" spans="2:8" x14ac:dyDescent="0.2">
      <c r="B179" s="370">
        <v>175</v>
      </c>
      <c r="C179" s="371" t="s">
        <v>1639</v>
      </c>
      <c r="D179" s="371" t="s">
        <v>1640</v>
      </c>
      <c r="E179" s="368">
        <f>VLOOKUP(C179,'Permen 49-2015'!$C$4:$H$653,6,FALSE)</f>
        <v>5</v>
      </c>
      <c r="F179" s="443">
        <v>5</v>
      </c>
      <c r="G179" s="369"/>
      <c r="H179" s="444" t="str">
        <f t="shared" si="2"/>
        <v/>
      </c>
    </row>
    <row r="180" spans="2:8" x14ac:dyDescent="0.2">
      <c r="B180" s="370">
        <v>176</v>
      </c>
      <c r="C180" s="371" t="s">
        <v>1641</v>
      </c>
      <c r="D180" s="372" t="s">
        <v>1640</v>
      </c>
      <c r="E180" s="368" t="e">
        <f>VLOOKUP(C180,'Permen 49-2015'!$C$4:$H$653,6,FALSE)</f>
        <v>#N/A</v>
      </c>
      <c r="F180" s="443">
        <v>5</v>
      </c>
      <c r="G180" s="369"/>
      <c r="H180" s="444" t="e">
        <f t="shared" si="2"/>
        <v>#N/A</v>
      </c>
    </row>
    <row r="181" spans="2:8" x14ac:dyDescent="0.2">
      <c r="B181" s="370">
        <v>177</v>
      </c>
      <c r="C181" s="371" t="s">
        <v>1642</v>
      </c>
      <c r="D181" s="373" t="s">
        <v>0</v>
      </c>
      <c r="E181" s="368">
        <f>VLOOKUP(C181,'Permen 49-2015'!$C$4:$H$653,6,FALSE)</f>
        <v>5</v>
      </c>
      <c r="F181" s="443">
        <v>5</v>
      </c>
      <c r="G181" s="369"/>
      <c r="H181" s="444" t="str">
        <f t="shared" si="2"/>
        <v/>
      </c>
    </row>
    <row r="182" spans="2:8" x14ac:dyDescent="0.2">
      <c r="B182" s="370">
        <v>178</v>
      </c>
      <c r="C182" s="371" t="s">
        <v>1643</v>
      </c>
      <c r="D182" s="372" t="s">
        <v>0</v>
      </c>
      <c r="E182" s="368">
        <f>VLOOKUP(C182,'Permen 49-2015'!$C$4:$H$653,6,FALSE)</f>
        <v>5</v>
      </c>
      <c r="F182" s="443">
        <v>5</v>
      </c>
      <c r="G182" s="369"/>
      <c r="H182" s="444" t="str">
        <f t="shared" si="2"/>
        <v/>
      </c>
    </row>
    <row r="183" spans="2:8" x14ac:dyDescent="0.2">
      <c r="B183" s="370">
        <v>179</v>
      </c>
      <c r="C183" s="371" t="s">
        <v>1644</v>
      </c>
      <c r="D183" s="372" t="s">
        <v>1640</v>
      </c>
      <c r="E183" s="368">
        <f>VLOOKUP(C183,'Permen 49-2015'!$C$4:$H$653,6,FALSE)</f>
        <v>5</v>
      </c>
      <c r="F183" s="443">
        <v>5</v>
      </c>
      <c r="G183" s="369"/>
      <c r="H183" s="444" t="str">
        <f t="shared" si="2"/>
        <v/>
      </c>
    </row>
    <row r="184" spans="2:8" x14ac:dyDescent="0.2">
      <c r="B184" s="370">
        <v>180</v>
      </c>
      <c r="C184" s="371" t="s">
        <v>1645</v>
      </c>
      <c r="D184" s="372" t="s">
        <v>1640</v>
      </c>
      <c r="E184" s="368">
        <f>VLOOKUP(C184,'Permen 49-2015'!$C$4:$H$653,6,FALSE)</f>
        <v>5</v>
      </c>
      <c r="F184" s="443">
        <v>5</v>
      </c>
      <c r="G184" s="369"/>
      <c r="H184" s="444" t="str">
        <f t="shared" si="2"/>
        <v/>
      </c>
    </row>
    <row r="185" spans="2:8" x14ac:dyDescent="0.2">
      <c r="B185" s="370">
        <v>181</v>
      </c>
      <c r="C185" s="371" t="s">
        <v>1646</v>
      </c>
      <c r="D185" s="372" t="s">
        <v>1640</v>
      </c>
      <c r="E185" s="368">
        <f>VLOOKUP(C185,'Permen 49-2015'!$C$4:$H$653,6,FALSE)</f>
        <v>4</v>
      </c>
      <c r="F185" s="443">
        <v>4</v>
      </c>
      <c r="G185" s="369"/>
      <c r="H185" s="444" t="str">
        <f t="shared" si="2"/>
        <v/>
      </c>
    </row>
    <row r="186" spans="2:8" x14ac:dyDescent="0.2">
      <c r="B186" s="370">
        <v>182</v>
      </c>
      <c r="C186" s="371" t="s">
        <v>1647</v>
      </c>
      <c r="D186" s="372" t="s">
        <v>0</v>
      </c>
      <c r="E186" s="368">
        <f>VLOOKUP(C186,'Permen 49-2015'!$C$4:$H$653,6,FALSE)</f>
        <v>5</v>
      </c>
      <c r="F186" s="443">
        <v>5</v>
      </c>
      <c r="G186" s="369"/>
      <c r="H186" s="444" t="str">
        <f t="shared" si="2"/>
        <v/>
      </c>
    </row>
    <row r="187" spans="2:8" x14ac:dyDescent="0.2">
      <c r="B187" s="370">
        <v>183</v>
      </c>
      <c r="C187" s="374" t="s">
        <v>1648</v>
      </c>
      <c r="D187" s="372" t="s">
        <v>1649</v>
      </c>
      <c r="E187" s="368">
        <f>VLOOKUP(C187,'Permen 49-2015'!$C$4:$H$653,6,FALSE)</f>
        <v>5</v>
      </c>
      <c r="F187" s="443">
        <v>5</v>
      </c>
      <c r="G187" s="369"/>
      <c r="H187" s="444" t="str">
        <f t="shared" si="2"/>
        <v/>
      </c>
    </row>
    <row r="188" spans="2:8" x14ac:dyDescent="0.2">
      <c r="B188" s="370">
        <v>184</v>
      </c>
      <c r="C188" s="371" t="s">
        <v>2545</v>
      </c>
      <c r="D188" s="372" t="s">
        <v>0</v>
      </c>
      <c r="E188" s="368" t="e">
        <f>VLOOKUP(C188,'Permen 49-2015'!$C$4:$H$653,6,FALSE)</f>
        <v>#N/A</v>
      </c>
      <c r="F188" s="443">
        <v>5</v>
      </c>
      <c r="G188" s="369"/>
      <c r="H188" s="444" t="e">
        <f t="shared" si="2"/>
        <v>#N/A</v>
      </c>
    </row>
    <row r="189" spans="2:8" x14ac:dyDescent="0.2">
      <c r="B189" s="370">
        <v>185</v>
      </c>
      <c r="C189" s="371" t="s">
        <v>1650</v>
      </c>
      <c r="D189" s="372" t="s">
        <v>1651</v>
      </c>
      <c r="E189" s="368">
        <f>VLOOKUP(C189,'Permen 49-2015'!$C$4:$H$653,6,FALSE)</f>
        <v>5</v>
      </c>
      <c r="F189" s="443">
        <v>5</v>
      </c>
      <c r="G189" s="369"/>
      <c r="H189" s="444" t="str">
        <f t="shared" si="2"/>
        <v/>
      </c>
    </row>
    <row r="190" spans="2:8" x14ac:dyDescent="0.2">
      <c r="B190" s="370">
        <v>186</v>
      </c>
      <c r="C190" s="371" t="s">
        <v>1652</v>
      </c>
      <c r="D190" s="371" t="s">
        <v>1640</v>
      </c>
      <c r="E190" s="368">
        <f>VLOOKUP(C190,'Permen 49-2015'!$C$4:$H$653,6,FALSE)</f>
        <v>5</v>
      </c>
      <c r="F190" s="443">
        <v>5</v>
      </c>
      <c r="G190" s="369"/>
      <c r="H190" s="444" t="str">
        <f t="shared" si="2"/>
        <v/>
      </c>
    </row>
    <row r="191" spans="2:8" x14ac:dyDescent="0.2">
      <c r="B191" s="370">
        <v>187</v>
      </c>
      <c r="C191" s="374" t="s">
        <v>1653</v>
      </c>
      <c r="D191" s="369" t="s">
        <v>0</v>
      </c>
      <c r="E191" s="368">
        <f>VLOOKUP(C191,'Permen 49-2015'!$C$4:$H$653,6,FALSE)</f>
        <v>5</v>
      </c>
      <c r="F191" s="443">
        <v>5</v>
      </c>
      <c r="G191" s="369"/>
      <c r="H191" s="444" t="str">
        <f t="shared" si="2"/>
        <v/>
      </c>
    </row>
    <row r="192" spans="2:8" x14ac:dyDescent="0.2">
      <c r="B192" s="370">
        <v>188</v>
      </c>
      <c r="C192" s="371" t="s">
        <v>1654</v>
      </c>
      <c r="D192" s="372" t="s">
        <v>0</v>
      </c>
      <c r="E192" s="368">
        <f>VLOOKUP(C192,'Permen 49-2015'!$C$4:$H$653,6,FALSE)</f>
        <v>5</v>
      </c>
      <c r="F192" s="443">
        <v>5</v>
      </c>
      <c r="G192" s="369"/>
      <c r="H192" s="444" t="str">
        <f t="shared" si="2"/>
        <v/>
      </c>
    </row>
    <row r="193" spans="2:8" x14ac:dyDescent="0.2">
      <c r="B193" s="370">
        <v>189</v>
      </c>
      <c r="C193" s="371" t="s">
        <v>1655</v>
      </c>
      <c r="D193" s="372" t="s">
        <v>0</v>
      </c>
      <c r="E193" s="368">
        <f>VLOOKUP(C193,'Permen 49-2015'!$C$4:$H$653,6,FALSE)</f>
        <v>5</v>
      </c>
      <c r="F193" s="443">
        <v>5</v>
      </c>
      <c r="G193" s="369"/>
      <c r="H193" s="444" t="str">
        <f t="shared" si="2"/>
        <v/>
      </c>
    </row>
    <row r="194" spans="2:8" x14ac:dyDescent="0.2">
      <c r="B194" s="370">
        <v>190</v>
      </c>
      <c r="C194" s="371" t="s">
        <v>1656</v>
      </c>
      <c r="D194" s="372" t="s">
        <v>18</v>
      </c>
      <c r="E194" s="368">
        <f>VLOOKUP(C194,'Permen 49-2015'!$C$4:$H$653,6,FALSE)</f>
        <v>5</v>
      </c>
      <c r="F194" s="443">
        <v>5</v>
      </c>
      <c r="G194" s="369"/>
      <c r="H194" s="444" t="str">
        <f t="shared" si="2"/>
        <v/>
      </c>
    </row>
    <row r="195" spans="2:8" x14ac:dyDescent="0.2">
      <c r="B195" s="370">
        <v>191</v>
      </c>
      <c r="C195" s="371" t="s">
        <v>18</v>
      </c>
      <c r="D195" s="371" t="s">
        <v>18</v>
      </c>
      <c r="E195" s="368">
        <f>VLOOKUP(C195,'Permen 49-2015'!$C$4:$H$653,6,FALSE)</f>
        <v>5</v>
      </c>
      <c r="F195" s="443">
        <v>5</v>
      </c>
      <c r="G195" s="369"/>
      <c r="H195" s="444" t="str">
        <f t="shared" si="2"/>
        <v/>
      </c>
    </row>
    <row r="196" spans="2:8" x14ac:dyDescent="0.2">
      <c r="B196" s="370">
        <v>192</v>
      </c>
      <c r="C196" s="371" t="s">
        <v>1657</v>
      </c>
      <c r="D196" s="373" t="s">
        <v>0</v>
      </c>
      <c r="E196" s="368">
        <f>VLOOKUP(C196,'Permen 49-2015'!$C$4:$H$653,6,FALSE)</f>
        <v>5</v>
      </c>
      <c r="F196" s="443">
        <v>5</v>
      </c>
      <c r="G196" s="369"/>
      <c r="H196" s="444" t="str">
        <f t="shared" si="2"/>
        <v/>
      </c>
    </row>
    <row r="197" spans="2:8" ht="32" x14ac:dyDescent="0.2">
      <c r="B197" s="370">
        <v>193</v>
      </c>
      <c r="C197" s="371" t="s">
        <v>26</v>
      </c>
      <c r="D197" s="371" t="s">
        <v>1658</v>
      </c>
      <c r="E197" s="368">
        <f>VLOOKUP(C197,'Permen 49-2015'!$C$4:$H$653,6,FALSE)</f>
        <v>5</v>
      </c>
      <c r="F197" s="443">
        <v>5</v>
      </c>
      <c r="G197" s="369"/>
      <c r="H197" s="444" t="str">
        <f t="shared" ref="H197:H260" si="3">IF(E197=F197,"","x")</f>
        <v/>
      </c>
    </row>
    <row r="198" spans="2:8" x14ac:dyDescent="0.2">
      <c r="B198" s="370">
        <v>194</v>
      </c>
      <c r="C198" s="371" t="s">
        <v>851</v>
      </c>
      <c r="D198" s="371" t="s">
        <v>1659</v>
      </c>
      <c r="E198" s="368">
        <f>VLOOKUP(C198,'Permen 49-2015'!$C$4:$H$653,6,FALSE)</f>
        <v>5</v>
      </c>
      <c r="F198" s="443">
        <v>5</v>
      </c>
      <c r="G198" s="369"/>
      <c r="H198" s="444" t="str">
        <f t="shared" si="3"/>
        <v/>
      </c>
    </row>
    <row r="199" spans="2:8" x14ac:dyDescent="0.2">
      <c r="B199" s="370">
        <v>195</v>
      </c>
      <c r="C199" s="371" t="s">
        <v>1660</v>
      </c>
      <c r="D199" s="371" t="s">
        <v>1659</v>
      </c>
      <c r="E199" s="368">
        <f>VLOOKUP(C199,'Permen 49-2015'!$C$4:$H$653,6,FALSE)</f>
        <v>5</v>
      </c>
      <c r="F199" s="443">
        <v>5</v>
      </c>
      <c r="G199" s="369"/>
      <c r="H199" s="444" t="str">
        <f t="shared" si="3"/>
        <v/>
      </c>
    </row>
    <row r="200" spans="2:8" x14ac:dyDescent="0.2">
      <c r="B200" s="370">
        <v>196</v>
      </c>
      <c r="C200" s="371" t="s">
        <v>1661</v>
      </c>
      <c r="D200" s="371" t="s">
        <v>1659</v>
      </c>
      <c r="E200" s="368">
        <f>VLOOKUP(C200,'Permen 49-2015'!$C$4:$H$653,6,FALSE)</f>
        <v>5</v>
      </c>
      <c r="F200" s="443">
        <v>5</v>
      </c>
      <c r="G200" s="369"/>
      <c r="H200" s="444" t="str">
        <f t="shared" si="3"/>
        <v/>
      </c>
    </row>
    <row r="201" spans="2:8" x14ac:dyDescent="0.2">
      <c r="B201" s="370">
        <v>197</v>
      </c>
      <c r="C201" s="371" t="s">
        <v>1662</v>
      </c>
      <c r="D201" s="372" t="s">
        <v>0</v>
      </c>
      <c r="E201" s="368">
        <f>VLOOKUP(C201,'Permen 49-2015'!$C$4:$H$653,6,FALSE)</f>
        <v>5</v>
      </c>
      <c r="F201" s="443">
        <v>5</v>
      </c>
      <c r="G201" s="369"/>
      <c r="H201" s="444" t="str">
        <f t="shared" si="3"/>
        <v/>
      </c>
    </row>
    <row r="202" spans="2:8" x14ac:dyDescent="0.2">
      <c r="B202" s="370">
        <v>198</v>
      </c>
      <c r="C202" s="371" t="s">
        <v>3</v>
      </c>
      <c r="D202" s="373" t="s">
        <v>0</v>
      </c>
      <c r="E202" s="368">
        <f>VLOOKUP(C202,'Permen 49-2015'!$C$4:$H$653,6,FALSE)</f>
        <v>5</v>
      </c>
      <c r="F202" s="443">
        <v>5</v>
      </c>
      <c r="G202" s="369"/>
      <c r="H202" s="444" t="str">
        <f t="shared" si="3"/>
        <v/>
      </c>
    </row>
    <row r="203" spans="2:8" x14ac:dyDescent="0.2">
      <c r="B203" s="370">
        <v>199</v>
      </c>
      <c r="C203" s="371" t="s">
        <v>1663</v>
      </c>
      <c r="D203" s="372" t="s">
        <v>0</v>
      </c>
      <c r="E203" s="368" t="e">
        <f>VLOOKUP(C203,'Permen 49-2015'!$C$4:$H$653,6,FALSE)</f>
        <v>#N/A</v>
      </c>
      <c r="F203" s="443">
        <v>5</v>
      </c>
      <c r="G203" s="369"/>
      <c r="H203" s="444" t="e">
        <f t="shared" si="3"/>
        <v>#N/A</v>
      </c>
    </row>
    <row r="204" spans="2:8" x14ac:dyDescent="0.2">
      <c r="B204" s="370">
        <v>200</v>
      </c>
      <c r="C204" s="371" t="s">
        <v>1664</v>
      </c>
      <c r="D204" s="372" t="s">
        <v>0</v>
      </c>
      <c r="E204" s="368">
        <f>VLOOKUP(C204,'Permen 49-2015'!$C$4:$H$653,6,FALSE)</f>
        <v>5</v>
      </c>
      <c r="F204" s="443">
        <v>5</v>
      </c>
      <c r="G204" s="369"/>
      <c r="H204" s="444" t="str">
        <f t="shared" si="3"/>
        <v/>
      </c>
    </row>
    <row r="205" spans="2:8" x14ac:dyDescent="0.2">
      <c r="B205" s="370">
        <v>201</v>
      </c>
      <c r="C205" s="371" t="s">
        <v>1665</v>
      </c>
      <c r="D205" s="372" t="s">
        <v>0</v>
      </c>
      <c r="E205" s="368">
        <f>VLOOKUP(C205,'Permen 49-2015'!$C$4:$H$653,6,FALSE)</f>
        <v>5</v>
      </c>
      <c r="F205" s="443">
        <v>5</v>
      </c>
      <c r="G205" s="369"/>
      <c r="H205" s="444" t="str">
        <f t="shared" si="3"/>
        <v/>
      </c>
    </row>
    <row r="206" spans="2:8" x14ac:dyDescent="0.2">
      <c r="B206" s="370">
        <v>202</v>
      </c>
      <c r="C206" s="371" t="s">
        <v>130</v>
      </c>
      <c r="D206" s="372" t="s">
        <v>130</v>
      </c>
      <c r="E206" s="368">
        <f>VLOOKUP(C206,'Permen 49-2015'!$C$4:$H$653,6,FALSE)</f>
        <v>5</v>
      </c>
      <c r="F206" s="443">
        <v>5</v>
      </c>
      <c r="G206" s="369"/>
      <c r="H206" s="444" t="str">
        <f t="shared" si="3"/>
        <v/>
      </c>
    </row>
    <row r="207" spans="2:8" x14ac:dyDescent="0.2">
      <c r="B207" s="370">
        <v>203</v>
      </c>
      <c r="C207" s="371" t="s">
        <v>1666</v>
      </c>
      <c r="D207" s="372" t="s">
        <v>21</v>
      </c>
      <c r="E207" s="368" t="e">
        <f>VLOOKUP(C207,'Permen 49-2015'!$C$4:$H$653,6,FALSE)</f>
        <v>#N/A</v>
      </c>
      <c r="F207" s="443">
        <v>5</v>
      </c>
      <c r="G207" s="369"/>
      <c r="H207" s="444" t="e">
        <f t="shared" si="3"/>
        <v>#N/A</v>
      </c>
    </row>
    <row r="208" spans="2:8" x14ac:dyDescent="0.2">
      <c r="B208" s="370">
        <v>204</v>
      </c>
      <c r="C208" s="371" t="s">
        <v>1667</v>
      </c>
      <c r="D208" s="372" t="s">
        <v>0</v>
      </c>
      <c r="E208" s="368">
        <f>VLOOKUP(C208,'Permen 49-2015'!$C$4:$H$653,6,FALSE)</f>
        <v>5</v>
      </c>
      <c r="F208" s="443">
        <v>5</v>
      </c>
      <c r="G208" s="369"/>
      <c r="H208" s="444" t="str">
        <f t="shared" si="3"/>
        <v/>
      </c>
    </row>
    <row r="209" spans="2:8" x14ac:dyDescent="0.2">
      <c r="B209" s="370">
        <v>205</v>
      </c>
      <c r="C209" s="371" t="s">
        <v>836</v>
      </c>
      <c r="D209" s="372" t="s">
        <v>0</v>
      </c>
      <c r="E209" s="368">
        <f>VLOOKUP(C209,'Permen 49-2015'!$C$4:$H$653,6,FALSE)</f>
        <v>5</v>
      </c>
      <c r="F209" s="443">
        <v>5</v>
      </c>
      <c r="G209" s="369"/>
      <c r="H209" s="444" t="str">
        <f t="shared" si="3"/>
        <v/>
      </c>
    </row>
    <row r="210" spans="2:8" x14ac:dyDescent="0.2">
      <c r="B210" s="370">
        <v>206</v>
      </c>
      <c r="C210" s="371" t="s">
        <v>1668</v>
      </c>
      <c r="D210" s="373" t="s">
        <v>0</v>
      </c>
      <c r="E210" s="368">
        <f>VLOOKUP(C210,'Permen 49-2015'!$C$4:$H$653,6,FALSE)</f>
        <v>5</v>
      </c>
      <c r="F210" s="443">
        <v>5</v>
      </c>
      <c r="G210" s="369"/>
      <c r="H210" s="444" t="str">
        <f t="shared" si="3"/>
        <v/>
      </c>
    </row>
    <row r="211" spans="2:8" x14ac:dyDescent="0.2">
      <c r="B211" s="370">
        <v>207</v>
      </c>
      <c r="C211" s="371" t="s">
        <v>21</v>
      </c>
      <c r="D211" s="371" t="s">
        <v>21</v>
      </c>
      <c r="E211" s="368">
        <f>VLOOKUP(C211,'Permen 49-2015'!$C$4:$H$653,6,FALSE)</f>
        <v>5</v>
      </c>
      <c r="F211" s="443">
        <v>5</v>
      </c>
      <c r="G211" s="369"/>
      <c r="H211" s="444" t="str">
        <f t="shared" si="3"/>
        <v/>
      </c>
    </row>
    <row r="212" spans="2:8" x14ac:dyDescent="0.2">
      <c r="B212" s="370">
        <v>208</v>
      </c>
      <c r="C212" s="371" t="s">
        <v>1669</v>
      </c>
      <c r="D212" s="371" t="s">
        <v>21</v>
      </c>
      <c r="E212" s="368">
        <f>VLOOKUP(C212,'Permen 49-2015'!$C$4:$H$653,6,FALSE)</f>
        <v>5</v>
      </c>
      <c r="F212" s="443">
        <v>5</v>
      </c>
      <c r="G212" s="369"/>
      <c r="H212" s="444" t="str">
        <f t="shared" si="3"/>
        <v/>
      </c>
    </row>
    <row r="213" spans="2:8" x14ac:dyDescent="0.2">
      <c r="B213" s="370">
        <v>209</v>
      </c>
      <c r="C213" s="371" t="s">
        <v>124</v>
      </c>
      <c r="D213" s="371" t="s">
        <v>124</v>
      </c>
      <c r="E213" s="368">
        <f>VLOOKUP(C213,'Permen 49-2015'!$C$4:$H$653,6,FALSE)</f>
        <v>5</v>
      </c>
      <c r="F213" s="443">
        <v>5</v>
      </c>
      <c r="G213" s="369"/>
      <c r="H213" s="444" t="str">
        <f t="shared" si="3"/>
        <v/>
      </c>
    </row>
    <row r="214" spans="2:8" x14ac:dyDescent="0.2">
      <c r="B214" s="370">
        <v>210</v>
      </c>
      <c r="C214" s="371" t="s">
        <v>11</v>
      </c>
      <c r="D214" s="372" t="s">
        <v>1670</v>
      </c>
      <c r="E214" s="368">
        <f>VLOOKUP(C214,'Permen 49-2015'!$C$4:$H$653,6,FALSE)</f>
        <v>5</v>
      </c>
      <c r="F214" s="443">
        <v>5</v>
      </c>
      <c r="G214" s="369"/>
      <c r="H214" s="444" t="str">
        <f t="shared" si="3"/>
        <v/>
      </c>
    </row>
    <row r="215" spans="2:8" ht="32" x14ac:dyDescent="0.2">
      <c r="B215" s="370">
        <v>211</v>
      </c>
      <c r="C215" s="371" t="s">
        <v>1671</v>
      </c>
      <c r="D215" s="373" t="s">
        <v>1670</v>
      </c>
      <c r="E215" s="368">
        <f>VLOOKUP(C215,'Permen 49-2015'!$C$4:$H$653,6,FALSE)</f>
        <v>5</v>
      </c>
      <c r="F215" s="443">
        <v>5</v>
      </c>
      <c r="G215" s="369"/>
      <c r="H215" s="444" t="str">
        <f t="shared" si="3"/>
        <v/>
      </c>
    </row>
    <row r="216" spans="2:8" x14ac:dyDescent="0.2">
      <c r="B216" s="370">
        <v>212</v>
      </c>
      <c r="C216" s="371" t="s">
        <v>1670</v>
      </c>
      <c r="D216" s="372" t="s">
        <v>1670</v>
      </c>
      <c r="E216" s="368">
        <f>VLOOKUP(C216,'Permen 49-2015'!$C$4:$H$653,6,FALSE)</f>
        <v>5</v>
      </c>
      <c r="F216" s="443">
        <v>5</v>
      </c>
      <c r="G216" s="369"/>
      <c r="H216" s="444" t="str">
        <f t="shared" si="3"/>
        <v/>
      </c>
    </row>
    <row r="217" spans="2:8" x14ac:dyDescent="0.2">
      <c r="B217" s="370">
        <v>213</v>
      </c>
      <c r="C217" s="371" t="s">
        <v>1672</v>
      </c>
      <c r="D217" s="372" t="s">
        <v>0</v>
      </c>
      <c r="E217" s="368">
        <f>VLOOKUP(C217,'Permen 49-2015'!$C$4:$H$653,6,FALSE)</f>
        <v>5</v>
      </c>
      <c r="F217" s="443">
        <v>5</v>
      </c>
      <c r="G217" s="369"/>
      <c r="H217" s="444" t="str">
        <f t="shared" si="3"/>
        <v/>
      </c>
    </row>
    <row r="218" spans="2:8" x14ac:dyDescent="0.2">
      <c r="B218" s="370">
        <v>214</v>
      </c>
      <c r="C218" s="371" t="s">
        <v>1673</v>
      </c>
      <c r="D218" s="373" t="s">
        <v>1674</v>
      </c>
      <c r="E218" s="368">
        <f>VLOOKUP(C218,'Permen 49-2015'!$C$4:$H$653,6,FALSE)</f>
        <v>5</v>
      </c>
      <c r="F218" s="443">
        <v>5</v>
      </c>
      <c r="G218" s="369"/>
      <c r="H218" s="444" t="str">
        <f t="shared" si="3"/>
        <v/>
      </c>
    </row>
    <row r="219" spans="2:8" x14ac:dyDescent="0.2">
      <c r="B219" s="370">
        <v>215</v>
      </c>
      <c r="C219" s="371" t="s">
        <v>1675</v>
      </c>
      <c r="D219" s="379" t="s">
        <v>0</v>
      </c>
      <c r="E219" s="368">
        <f>VLOOKUP(C219,'Permen 49-2015'!$C$4:$H$653,6,FALSE)</f>
        <v>5</v>
      </c>
      <c r="F219" s="443">
        <v>5</v>
      </c>
      <c r="G219" s="369"/>
      <c r="H219" s="444" t="str">
        <f t="shared" si="3"/>
        <v/>
      </c>
    </row>
    <row r="220" spans="2:8" x14ac:dyDescent="0.2">
      <c r="B220" s="370">
        <v>216</v>
      </c>
      <c r="C220" s="371" t="s">
        <v>1619</v>
      </c>
      <c r="D220" s="371" t="s">
        <v>1640</v>
      </c>
      <c r="E220" s="368">
        <f>VLOOKUP(C220,'Permen 49-2015'!$C$4:$H$653,6,FALSE)</f>
        <v>5</v>
      </c>
      <c r="F220" s="443">
        <v>5</v>
      </c>
      <c r="G220" s="369"/>
      <c r="H220" s="444" t="str">
        <f t="shared" si="3"/>
        <v/>
      </c>
    </row>
    <row r="221" spans="2:8" x14ac:dyDescent="0.2">
      <c r="B221" s="370">
        <v>217</v>
      </c>
      <c r="C221" s="371" t="s">
        <v>20</v>
      </c>
      <c r="D221" s="371" t="s">
        <v>1640</v>
      </c>
      <c r="E221" s="368">
        <f>VLOOKUP(C221,'Permen 49-2015'!$C$4:$H$653,6,FALSE)</f>
        <v>5</v>
      </c>
      <c r="F221" s="443">
        <v>5</v>
      </c>
      <c r="G221" s="369"/>
      <c r="H221" s="444" t="str">
        <f t="shared" si="3"/>
        <v/>
      </c>
    </row>
    <row r="222" spans="2:8" x14ac:dyDescent="0.2">
      <c r="B222" s="370">
        <v>218</v>
      </c>
      <c r="C222" s="371" t="s">
        <v>1676</v>
      </c>
      <c r="D222" s="372" t="s">
        <v>0</v>
      </c>
      <c r="E222" s="368">
        <f>VLOOKUP(C222,'Permen 49-2015'!$C$4:$H$653,6,FALSE)</f>
        <v>5</v>
      </c>
      <c r="F222" s="443">
        <v>5</v>
      </c>
      <c r="G222" s="369"/>
      <c r="H222" s="444" t="str">
        <f t="shared" si="3"/>
        <v/>
      </c>
    </row>
    <row r="223" spans="2:8" x14ac:dyDescent="0.2">
      <c r="B223" s="370">
        <v>219</v>
      </c>
      <c r="C223" s="371" t="s">
        <v>1677</v>
      </c>
      <c r="D223" s="371" t="s">
        <v>0</v>
      </c>
      <c r="E223" s="368">
        <f>VLOOKUP(C223,'Permen 49-2015'!$C$4:$H$653,6,FALSE)</f>
        <v>5</v>
      </c>
      <c r="F223" s="443">
        <v>5</v>
      </c>
      <c r="G223" s="369"/>
      <c r="H223" s="444" t="str">
        <f t="shared" si="3"/>
        <v/>
      </c>
    </row>
    <row r="224" spans="2:8" x14ac:dyDescent="0.2">
      <c r="B224" s="370">
        <v>220</v>
      </c>
      <c r="C224" s="371" t="s">
        <v>1678</v>
      </c>
      <c r="D224" s="371" t="s">
        <v>1679</v>
      </c>
      <c r="E224" s="368">
        <f>VLOOKUP(C224,'Permen 49-2015'!$C$4:$H$653,6,FALSE)</f>
        <v>5</v>
      </c>
      <c r="F224" s="443">
        <v>5</v>
      </c>
      <c r="G224" s="369"/>
      <c r="H224" s="444" t="str">
        <f t="shared" si="3"/>
        <v/>
      </c>
    </row>
    <row r="225" spans="2:8" x14ac:dyDescent="0.2">
      <c r="B225" s="370">
        <v>221</v>
      </c>
      <c r="C225" s="371" t="s">
        <v>1680</v>
      </c>
      <c r="D225" s="371" t="s">
        <v>1616</v>
      </c>
      <c r="E225" s="368">
        <f>VLOOKUP(C225,'Permen 49-2015'!$C$4:$H$653,6,FALSE)</f>
        <v>5</v>
      </c>
      <c r="F225" s="443">
        <v>5</v>
      </c>
      <c r="G225" s="369"/>
      <c r="H225" s="444" t="str">
        <f t="shared" si="3"/>
        <v/>
      </c>
    </row>
    <row r="226" spans="2:8" x14ac:dyDescent="0.2">
      <c r="B226" s="370">
        <v>222</v>
      </c>
      <c r="C226" s="371" t="s">
        <v>1681</v>
      </c>
      <c r="D226" s="371" t="s">
        <v>1659</v>
      </c>
      <c r="E226" s="368">
        <f>VLOOKUP(C226,'Permen 49-2015'!$C$4:$H$653,6,FALSE)</f>
        <v>5</v>
      </c>
      <c r="F226" s="443">
        <v>5</v>
      </c>
      <c r="G226" s="369"/>
      <c r="H226" s="444" t="str">
        <f t="shared" si="3"/>
        <v/>
      </c>
    </row>
    <row r="227" spans="2:8" x14ac:dyDescent="0.2">
      <c r="B227" s="370">
        <v>223</v>
      </c>
      <c r="C227" s="371" t="s">
        <v>1682</v>
      </c>
      <c r="D227" s="371" t="s">
        <v>1682</v>
      </c>
      <c r="E227" s="368">
        <f>VLOOKUP(C227,'Permen 49-2015'!$C$4:$H$653,6,FALSE)</f>
        <v>5</v>
      </c>
      <c r="F227" s="443">
        <v>5</v>
      </c>
      <c r="G227" s="369"/>
      <c r="H227" s="444" t="str">
        <f t="shared" si="3"/>
        <v/>
      </c>
    </row>
    <row r="228" spans="2:8" x14ac:dyDescent="0.2">
      <c r="B228" s="370">
        <v>224</v>
      </c>
      <c r="C228" s="371" t="s">
        <v>101</v>
      </c>
      <c r="D228" s="371" t="s">
        <v>101</v>
      </c>
      <c r="E228" s="368">
        <f>VLOOKUP(C228,'Permen 49-2015'!$C$4:$H$653,6,FALSE)</f>
        <v>5</v>
      </c>
      <c r="F228" s="443">
        <v>5</v>
      </c>
      <c r="G228" s="369"/>
      <c r="H228" s="444" t="str">
        <f t="shared" si="3"/>
        <v/>
      </c>
    </row>
    <row r="229" spans="2:8" x14ac:dyDescent="0.2">
      <c r="B229" s="370">
        <v>225</v>
      </c>
      <c r="C229" s="371" t="s">
        <v>41</v>
      </c>
      <c r="D229" s="371" t="s">
        <v>0</v>
      </c>
      <c r="E229" s="368">
        <f>VLOOKUP(C229,'Permen 49-2015'!$C$4:$H$653,6,FALSE)</f>
        <v>5</v>
      </c>
      <c r="F229" s="443">
        <v>5</v>
      </c>
      <c r="G229" s="369"/>
      <c r="H229" s="444" t="str">
        <f t="shared" si="3"/>
        <v/>
      </c>
    </row>
    <row r="230" spans="2:8" x14ac:dyDescent="0.2">
      <c r="B230" s="370">
        <v>226</v>
      </c>
      <c r="C230" s="371" t="s">
        <v>1683</v>
      </c>
      <c r="D230" s="371" t="s">
        <v>1684</v>
      </c>
      <c r="E230" s="368">
        <f>VLOOKUP(C230,'Permen 49-2015'!$C$4:$H$653,6,FALSE)</f>
        <v>5</v>
      </c>
      <c r="F230" s="443">
        <v>5</v>
      </c>
      <c r="G230" s="369"/>
      <c r="H230" s="444" t="str">
        <f t="shared" si="3"/>
        <v/>
      </c>
    </row>
    <row r="231" spans="2:8" x14ac:dyDescent="0.2">
      <c r="B231" s="370">
        <v>227</v>
      </c>
      <c r="C231" s="371" t="s">
        <v>175</v>
      </c>
      <c r="D231" s="371" t="s">
        <v>1632</v>
      </c>
      <c r="E231" s="368">
        <f>VLOOKUP(C231,'Permen 49-2015'!$C$4:$H$653,6,FALSE)</f>
        <v>5</v>
      </c>
      <c r="F231" s="443">
        <v>5</v>
      </c>
      <c r="G231" s="369"/>
      <c r="H231" s="444" t="str">
        <f t="shared" si="3"/>
        <v/>
      </c>
    </row>
    <row r="232" spans="2:8" x14ac:dyDescent="0.2">
      <c r="B232" s="370">
        <v>228</v>
      </c>
      <c r="C232" s="371" t="s">
        <v>1685</v>
      </c>
      <c r="D232" s="373" t="s">
        <v>0</v>
      </c>
      <c r="E232" s="368">
        <f>VLOOKUP(C232,'Permen 49-2015'!$C$4:$H$653,6,FALSE)</f>
        <v>5</v>
      </c>
      <c r="F232" s="443">
        <v>5</v>
      </c>
      <c r="G232" s="369"/>
      <c r="H232" s="444" t="str">
        <f t="shared" si="3"/>
        <v/>
      </c>
    </row>
    <row r="233" spans="2:8" x14ac:dyDescent="0.2">
      <c r="B233" s="370">
        <v>229</v>
      </c>
      <c r="C233" s="374" t="s">
        <v>1686</v>
      </c>
      <c r="D233" s="374" t="s">
        <v>0</v>
      </c>
      <c r="E233" s="368">
        <f>VLOOKUP(C233,'Permen 49-2015'!$C$4:$H$653,6,FALSE)</f>
        <v>5</v>
      </c>
      <c r="F233" s="443">
        <v>5</v>
      </c>
      <c r="G233" s="369"/>
      <c r="H233" s="444" t="str">
        <f t="shared" si="3"/>
        <v/>
      </c>
    </row>
    <row r="234" spans="2:8" x14ac:dyDescent="0.2">
      <c r="B234" s="370">
        <v>230</v>
      </c>
      <c r="C234" s="371" t="s">
        <v>2546</v>
      </c>
      <c r="D234" s="373" t="s">
        <v>0</v>
      </c>
      <c r="E234" s="368" t="e">
        <f>VLOOKUP(C234,'Permen 49-2015'!$C$4:$H$653,6,FALSE)</f>
        <v>#N/A</v>
      </c>
      <c r="F234" s="443">
        <v>5</v>
      </c>
      <c r="G234" s="369"/>
      <c r="H234" s="444" t="e">
        <f t="shared" si="3"/>
        <v>#N/A</v>
      </c>
    </row>
    <row r="235" spans="2:8" x14ac:dyDescent="0.2">
      <c r="B235" s="370">
        <v>231</v>
      </c>
      <c r="C235" s="371" t="s">
        <v>19</v>
      </c>
      <c r="D235" s="371" t="s">
        <v>1649</v>
      </c>
      <c r="E235" s="368">
        <f>VLOOKUP(C235,'Permen 49-2015'!$C$4:$H$653,6,FALSE)</f>
        <v>5</v>
      </c>
      <c r="F235" s="443">
        <v>5</v>
      </c>
      <c r="G235" s="369"/>
      <c r="H235" s="444" t="str">
        <f t="shared" si="3"/>
        <v/>
      </c>
    </row>
    <row r="236" spans="2:8" x14ac:dyDescent="0.2">
      <c r="B236" s="370">
        <v>232</v>
      </c>
      <c r="C236" s="371" t="s">
        <v>2547</v>
      </c>
      <c r="D236" s="371" t="s">
        <v>0</v>
      </c>
      <c r="E236" s="368" t="e">
        <f>VLOOKUP(C236,'Permen 49-2015'!$C$4:$H$653,6,FALSE)</f>
        <v>#N/A</v>
      </c>
      <c r="F236" s="443">
        <v>5</v>
      </c>
      <c r="G236" s="369"/>
      <c r="H236" s="444" t="e">
        <f t="shared" si="3"/>
        <v>#N/A</v>
      </c>
    </row>
    <row r="237" spans="2:8" x14ac:dyDescent="0.2">
      <c r="B237" s="370">
        <v>233</v>
      </c>
      <c r="C237" s="371" t="s">
        <v>2548</v>
      </c>
      <c r="D237" s="371" t="s">
        <v>0</v>
      </c>
      <c r="E237" s="368" t="e">
        <f>VLOOKUP(C237,'Permen 49-2015'!$C$4:$H$653,6,FALSE)</f>
        <v>#N/A</v>
      </c>
      <c r="F237" s="443">
        <v>5</v>
      </c>
      <c r="G237" s="369"/>
      <c r="H237" s="444" t="e">
        <f t="shared" si="3"/>
        <v>#N/A</v>
      </c>
    </row>
    <row r="238" spans="2:8" x14ac:dyDescent="0.2">
      <c r="B238" s="370">
        <v>234</v>
      </c>
      <c r="C238" s="371" t="s">
        <v>1687</v>
      </c>
      <c r="D238" s="371" t="s">
        <v>1688</v>
      </c>
      <c r="E238" s="368">
        <f>VLOOKUP(C238,'Permen 49-2015'!$C$4:$H$653,6,FALSE)</f>
        <v>5</v>
      </c>
      <c r="F238" s="443">
        <v>5</v>
      </c>
      <c r="G238" s="369"/>
      <c r="H238" s="444" t="str">
        <f t="shared" si="3"/>
        <v/>
      </c>
    </row>
    <row r="239" spans="2:8" x14ac:dyDescent="0.2">
      <c r="B239" s="370">
        <v>235</v>
      </c>
      <c r="C239" s="371" t="s">
        <v>0</v>
      </c>
      <c r="D239" s="371" t="s">
        <v>0</v>
      </c>
      <c r="E239" s="368">
        <f>VLOOKUP(C239,'Permen 49-2015'!$C$4:$H$653,6,FALSE)</f>
        <v>5</v>
      </c>
      <c r="F239" s="443">
        <v>5</v>
      </c>
      <c r="G239" s="369"/>
      <c r="H239" s="444" t="str">
        <f t="shared" si="3"/>
        <v/>
      </c>
    </row>
    <row r="240" spans="2:8" x14ac:dyDescent="0.2">
      <c r="B240" s="370">
        <v>236</v>
      </c>
      <c r="C240" s="371" t="s">
        <v>2549</v>
      </c>
      <c r="D240" s="371" t="s">
        <v>2549</v>
      </c>
      <c r="E240" s="368" t="e">
        <f>VLOOKUP(C240,'Permen 49-2015'!$C$4:$H$653,6,FALSE)</f>
        <v>#N/A</v>
      </c>
      <c r="F240" s="443">
        <v>6</v>
      </c>
      <c r="G240" s="369"/>
      <c r="H240" s="444" t="e">
        <f t="shared" si="3"/>
        <v>#N/A</v>
      </c>
    </row>
    <row r="241" spans="2:8" x14ac:dyDescent="0.2">
      <c r="B241" s="370">
        <v>237</v>
      </c>
      <c r="C241" s="374" t="s">
        <v>1691</v>
      </c>
      <c r="D241" s="369" t="s">
        <v>1692</v>
      </c>
      <c r="E241" s="368">
        <f>VLOOKUP(C241,'Permen 49-2015'!$C$4:$H$653,6,FALSE)</f>
        <v>6</v>
      </c>
      <c r="F241" s="443">
        <v>6</v>
      </c>
      <c r="G241" s="369"/>
      <c r="H241" s="444" t="str">
        <f t="shared" si="3"/>
        <v/>
      </c>
    </row>
    <row r="242" spans="2:8" x14ac:dyDescent="0.2">
      <c r="B242" s="370">
        <v>238</v>
      </c>
      <c r="C242" s="371" t="s">
        <v>1693</v>
      </c>
      <c r="D242" s="371" t="s">
        <v>1694</v>
      </c>
      <c r="E242" s="368">
        <f>VLOOKUP(C242,'Permen 49-2015'!$C$4:$H$653,6,FALSE)</f>
        <v>6</v>
      </c>
      <c r="F242" s="443">
        <v>6</v>
      </c>
      <c r="G242" s="369"/>
      <c r="H242" s="444" t="str">
        <f t="shared" si="3"/>
        <v/>
      </c>
    </row>
    <row r="243" spans="2:8" x14ac:dyDescent="0.2">
      <c r="B243" s="370">
        <v>239</v>
      </c>
      <c r="C243" s="371" t="s">
        <v>1695</v>
      </c>
      <c r="D243" s="371" t="s">
        <v>1696</v>
      </c>
      <c r="E243" s="368">
        <f>VLOOKUP(C243,'Permen 49-2015'!$C$4:$H$653,6,FALSE)</f>
        <v>6</v>
      </c>
      <c r="F243" s="443">
        <v>6</v>
      </c>
      <c r="G243" s="369"/>
      <c r="H243" s="444" t="str">
        <f t="shared" si="3"/>
        <v/>
      </c>
    </row>
    <row r="244" spans="2:8" x14ac:dyDescent="0.2">
      <c r="B244" s="370">
        <v>240</v>
      </c>
      <c r="C244" s="371" t="s">
        <v>1697</v>
      </c>
      <c r="D244" s="371" t="s">
        <v>1698</v>
      </c>
      <c r="E244" s="368">
        <f>VLOOKUP(C244,'Permen 49-2015'!$C$4:$H$653,6,FALSE)</f>
        <v>6</v>
      </c>
      <c r="F244" s="443">
        <v>6</v>
      </c>
      <c r="G244" s="369"/>
      <c r="H244" s="444" t="str">
        <f t="shared" si="3"/>
        <v/>
      </c>
    </row>
    <row r="245" spans="2:8" x14ac:dyDescent="0.2">
      <c r="B245" s="370">
        <v>241</v>
      </c>
      <c r="C245" s="371" t="s">
        <v>1699</v>
      </c>
      <c r="D245" s="371" t="s">
        <v>1698</v>
      </c>
      <c r="E245" s="368">
        <f>VLOOKUP(C245,'Permen 49-2015'!$C$4:$H$653,6,FALSE)</f>
        <v>6</v>
      </c>
      <c r="F245" s="443">
        <v>6</v>
      </c>
      <c r="G245" s="369"/>
      <c r="H245" s="444" t="str">
        <f t="shared" si="3"/>
        <v/>
      </c>
    </row>
    <row r="246" spans="2:8" x14ac:dyDescent="0.2">
      <c r="B246" s="370">
        <v>242</v>
      </c>
      <c r="C246" s="371" t="s">
        <v>1700</v>
      </c>
      <c r="D246" s="371" t="s">
        <v>1700</v>
      </c>
      <c r="E246" s="368">
        <f>VLOOKUP(C246,'Permen 49-2015'!$C$4:$H$653,6,FALSE)</f>
        <v>6</v>
      </c>
      <c r="F246" s="443">
        <v>6</v>
      </c>
      <c r="G246" s="369"/>
      <c r="H246" s="444" t="str">
        <f t="shared" si="3"/>
        <v/>
      </c>
    </row>
    <row r="247" spans="2:8" x14ac:dyDescent="0.2">
      <c r="B247" s="370">
        <v>243</v>
      </c>
      <c r="C247" s="374" t="s">
        <v>2550</v>
      </c>
      <c r="D247" s="378" t="s">
        <v>1701</v>
      </c>
      <c r="E247" s="368" t="e">
        <f>VLOOKUP(C247,'Permen 49-2015'!$C$4:$H$653,6,FALSE)</f>
        <v>#N/A</v>
      </c>
      <c r="F247" s="443">
        <v>6</v>
      </c>
      <c r="G247" s="369"/>
      <c r="H247" s="444" t="e">
        <f t="shared" si="3"/>
        <v>#N/A</v>
      </c>
    </row>
    <row r="248" spans="2:8" x14ac:dyDescent="0.2">
      <c r="B248" s="370">
        <v>244</v>
      </c>
      <c r="C248" s="371" t="s">
        <v>1751</v>
      </c>
      <c r="D248" s="371" t="s">
        <v>1751</v>
      </c>
      <c r="E248" s="368" t="e">
        <f>VLOOKUP(C248,'Permen 49-2015'!$C$4:$H$653,6,FALSE)</f>
        <v>#N/A</v>
      </c>
      <c r="F248" s="443">
        <v>6</v>
      </c>
      <c r="G248" s="369"/>
      <c r="H248" s="444" t="e">
        <f t="shared" si="3"/>
        <v>#N/A</v>
      </c>
    </row>
    <row r="249" spans="2:8" x14ac:dyDescent="0.2">
      <c r="B249" s="370">
        <v>245</v>
      </c>
      <c r="C249" s="371" t="s">
        <v>1702</v>
      </c>
      <c r="D249" s="371" t="s">
        <v>1703</v>
      </c>
      <c r="E249" s="368">
        <f>VLOOKUP(C249,'Permen 49-2015'!$C$4:$H$653,6,FALSE)</f>
        <v>6</v>
      </c>
      <c r="F249" s="443">
        <v>6</v>
      </c>
      <c r="G249" s="369"/>
      <c r="H249" s="444" t="str">
        <f t="shared" si="3"/>
        <v/>
      </c>
    </row>
    <row r="250" spans="2:8" x14ac:dyDescent="0.2">
      <c r="B250" s="370">
        <v>246</v>
      </c>
      <c r="C250" s="371" t="s">
        <v>129</v>
      </c>
      <c r="D250" s="371" t="s">
        <v>1704</v>
      </c>
      <c r="E250" s="368">
        <f>VLOOKUP(C250,'Permen 49-2015'!$C$4:$H$653,6,FALSE)</f>
        <v>6</v>
      </c>
      <c r="F250" s="443">
        <v>6</v>
      </c>
      <c r="G250" s="369"/>
      <c r="H250" s="444" t="str">
        <f t="shared" si="3"/>
        <v/>
      </c>
    </row>
    <row r="251" spans="2:8" x14ac:dyDescent="0.2">
      <c r="B251" s="370">
        <v>247</v>
      </c>
      <c r="C251" s="374" t="s">
        <v>1705</v>
      </c>
      <c r="D251" s="369" t="s">
        <v>1706</v>
      </c>
      <c r="E251" s="368">
        <f>VLOOKUP(C251,'Permen 49-2015'!$C$4:$H$653,6,FALSE)</f>
        <v>7</v>
      </c>
      <c r="F251" s="443">
        <v>7</v>
      </c>
      <c r="G251" s="369"/>
      <c r="H251" s="444" t="str">
        <f t="shared" si="3"/>
        <v/>
      </c>
    </row>
    <row r="252" spans="2:8" x14ac:dyDescent="0.2">
      <c r="B252" s="370">
        <v>248</v>
      </c>
      <c r="C252" s="374" t="s">
        <v>1707</v>
      </c>
      <c r="D252" s="369" t="s">
        <v>1707</v>
      </c>
      <c r="E252" s="368" t="e">
        <f>VLOOKUP(C252,'Permen 49-2015'!$C$4:$H$653,6,FALSE)</f>
        <v>#N/A</v>
      </c>
      <c r="F252" s="443">
        <v>6</v>
      </c>
      <c r="G252" s="369"/>
      <c r="H252" s="444" t="e">
        <f t="shared" si="3"/>
        <v>#N/A</v>
      </c>
    </row>
    <row r="253" spans="2:8" x14ac:dyDescent="0.2">
      <c r="B253" s="370">
        <v>249</v>
      </c>
      <c r="C253" s="374" t="s">
        <v>1708</v>
      </c>
      <c r="D253" s="374" t="s">
        <v>1709</v>
      </c>
      <c r="E253" s="368">
        <f>VLOOKUP(C253,'Permen 49-2015'!$C$4:$H$653,6,FALSE)</f>
        <v>7</v>
      </c>
      <c r="F253" s="443">
        <v>7</v>
      </c>
      <c r="G253" s="369"/>
      <c r="H253" s="444" t="str">
        <f t="shared" si="3"/>
        <v/>
      </c>
    </row>
    <row r="254" spans="2:8" x14ac:dyDescent="0.2">
      <c r="B254" s="370">
        <v>250</v>
      </c>
      <c r="C254" s="371" t="s">
        <v>35</v>
      </c>
      <c r="D254" s="371" t="s">
        <v>1710</v>
      </c>
      <c r="E254" s="368">
        <f>VLOOKUP(C254,'Permen 49-2015'!$C$4:$H$653,6,FALSE)</f>
        <v>6</v>
      </c>
      <c r="F254" s="443">
        <v>6</v>
      </c>
      <c r="G254" s="369"/>
      <c r="H254" s="444" t="str">
        <f t="shared" si="3"/>
        <v/>
      </c>
    </row>
    <row r="255" spans="2:8" x14ac:dyDescent="0.2">
      <c r="B255" s="370">
        <v>251</v>
      </c>
      <c r="C255" s="374" t="s">
        <v>1711</v>
      </c>
      <c r="D255" s="369" t="s">
        <v>1712</v>
      </c>
      <c r="E255" s="368">
        <f>VLOOKUP(C255,'Permen 49-2015'!$C$4:$H$653,6,FALSE)</f>
        <v>6</v>
      </c>
      <c r="F255" s="443">
        <v>6</v>
      </c>
      <c r="G255" s="369"/>
      <c r="H255" s="444" t="str">
        <f t="shared" si="3"/>
        <v/>
      </c>
    </row>
    <row r="256" spans="2:8" x14ac:dyDescent="0.2">
      <c r="B256" s="370">
        <v>252</v>
      </c>
      <c r="C256" s="371" t="s">
        <v>1713</v>
      </c>
      <c r="D256" s="371" t="s">
        <v>1713</v>
      </c>
      <c r="E256" s="368">
        <f>VLOOKUP(C256,'Permen 49-2015'!$C$4:$H$653,6,FALSE)</f>
        <v>8</v>
      </c>
      <c r="F256" s="443">
        <v>8</v>
      </c>
      <c r="G256" s="369"/>
      <c r="H256" s="444" t="str">
        <f t="shared" si="3"/>
        <v/>
      </c>
    </row>
    <row r="257" spans="2:8" x14ac:dyDescent="0.2">
      <c r="B257" s="370">
        <v>253</v>
      </c>
      <c r="C257" s="371" t="s">
        <v>1714</v>
      </c>
      <c r="D257" s="371" t="s">
        <v>1715</v>
      </c>
      <c r="E257" s="368">
        <f>VLOOKUP(C257,'Permen 49-2015'!$C$4:$H$653,6,FALSE)</f>
        <v>6</v>
      </c>
      <c r="F257" s="443">
        <v>6</v>
      </c>
      <c r="G257" s="369"/>
      <c r="H257" s="444" t="str">
        <f t="shared" si="3"/>
        <v/>
      </c>
    </row>
    <row r="258" spans="2:8" x14ac:dyDescent="0.2">
      <c r="B258" s="370">
        <v>254</v>
      </c>
      <c r="C258" s="371" t="s">
        <v>1715</v>
      </c>
      <c r="D258" s="371" t="s">
        <v>1715</v>
      </c>
      <c r="E258" s="368">
        <f>VLOOKUP(C258,'Permen 49-2015'!$C$4:$H$653,6,FALSE)</f>
        <v>6</v>
      </c>
      <c r="F258" s="443">
        <v>6</v>
      </c>
      <c r="G258" s="369"/>
      <c r="H258" s="444" t="str">
        <f t="shared" si="3"/>
        <v/>
      </c>
    </row>
    <row r="259" spans="2:8" x14ac:dyDescent="0.2">
      <c r="B259" s="370">
        <v>255</v>
      </c>
      <c r="C259" s="371" t="s">
        <v>36</v>
      </c>
      <c r="D259" s="371" t="s">
        <v>36</v>
      </c>
      <c r="E259" s="368">
        <f>VLOOKUP(C259,'Permen 49-2015'!$C$4:$H$653,6,FALSE)</f>
        <v>6</v>
      </c>
      <c r="F259" s="443">
        <v>6</v>
      </c>
      <c r="G259" s="369"/>
      <c r="H259" s="444" t="str">
        <f t="shared" si="3"/>
        <v/>
      </c>
    </row>
    <row r="260" spans="2:8" x14ac:dyDescent="0.2">
      <c r="B260" s="370">
        <v>256</v>
      </c>
      <c r="C260" s="371" t="s">
        <v>1716</v>
      </c>
      <c r="D260" s="371" t="s">
        <v>97</v>
      </c>
      <c r="E260" s="368" t="e">
        <f>VLOOKUP(C260,'Permen 49-2015'!$C$4:$H$653,6,FALSE)</f>
        <v>#N/A</v>
      </c>
      <c r="F260" s="443">
        <v>6</v>
      </c>
      <c r="G260" s="369"/>
      <c r="H260" s="444" t="e">
        <f t="shared" si="3"/>
        <v>#N/A</v>
      </c>
    </row>
    <row r="261" spans="2:8" x14ac:dyDescent="0.2">
      <c r="B261" s="370">
        <v>257</v>
      </c>
      <c r="C261" s="371" t="s">
        <v>1605</v>
      </c>
      <c r="D261" s="371" t="s">
        <v>1605</v>
      </c>
      <c r="E261" s="368">
        <f>VLOOKUP(C261,'Permen 49-2015'!$C$4:$H$653,6,FALSE)</f>
        <v>7</v>
      </c>
      <c r="F261" s="443">
        <v>7</v>
      </c>
      <c r="G261" s="369"/>
      <c r="H261" s="444" t="str">
        <f t="shared" ref="H261:H324" si="4">IF(E261=F261,"","x")</f>
        <v/>
      </c>
    </row>
    <row r="262" spans="2:8" x14ac:dyDescent="0.2">
      <c r="B262" s="370">
        <v>258</v>
      </c>
      <c r="C262" s="371" t="s">
        <v>1717</v>
      </c>
      <c r="D262" s="371" t="s">
        <v>1718</v>
      </c>
      <c r="E262" s="368">
        <f>VLOOKUP(C262,'Permen 49-2015'!$C$4:$H$653,6,FALSE)</f>
        <v>6</v>
      </c>
      <c r="F262" s="443">
        <v>6</v>
      </c>
      <c r="G262" s="369"/>
      <c r="H262" s="444" t="str">
        <f t="shared" si="4"/>
        <v/>
      </c>
    </row>
    <row r="263" spans="2:8" x14ac:dyDescent="0.2">
      <c r="B263" s="370">
        <v>259</v>
      </c>
      <c r="C263" s="371" t="s">
        <v>1719</v>
      </c>
      <c r="D263" s="371" t="s">
        <v>1718</v>
      </c>
      <c r="E263" s="368">
        <f>VLOOKUP(C263,'Permen 49-2015'!$C$4:$H$653,6,FALSE)</f>
        <v>6</v>
      </c>
      <c r="F263" s="443">
        <v>6</v>
      </c>
      <c r="G263" s="369"/>
      <c r="H263" s="444" t="str">
        <f t="shared" si="4"/>
        <v/>
      </c>
    </row>
    <row r="264" spans="2:8" x14ac:dyDescent="0.2">
      <c r="B264" s="370">
        <v>260</v>
      </c>
      <c r="C264" s="371" t="s">
        <v>1720</v>
      </c>
      <c r="D264" s="371" t="s">
        <v>1721</v>
      </c>
      <c r="E264" s="368">
        <f>VLOOKUP(C264,'Permen 49-2015'!$C$4:$H$653,6,FALSE)</f>
        <v>6</v>
      </c>
      <c r="F264" s="443">
        <v>6</v>
      </c>
      <c r="G264" s="369"/>
      <c r="H264" s="444" t="str">
        <f t="shared" si="4"/>
        <v/>
      </c>
    </row>
    <row r="265" spans="2:8" x14ac:dyDescent="0.2">
      <c r="B265" s="370">
        <v>261</v>
      </c>
      <c r="C265" s="371" t="s">
        <v>1722</v>
      </c>
      <c r="D265" s="371" t="s">
        <v>1718</v>
      </c>
      <c r="E265" s="368">
        <f>VLOOKUP(C265,'Permen 49-2015'!$C$4:$H$653,6,FALSE)</f>
        <v>6</v>
      </c>
      <c r="F265" s="443">
        <v>6</v>
      </c>
      <c r="G265" s="369"/>
      <c r="H265" s="444" t="str">
        <f t="shared" si="4"/>
        <v/>
      </c>
    </row>
    <row r="266" spans="2:8" x14ac:dyDescent="0.2">
      <c r="B266" s="370">
        <v>262</v>
      </c>
      <c r="C266" s="371" t="s">
        <v>1723</v>
      </c>
      <c r="D266" s="371" t="s">
        <v>1718</v>
      </c>
      <c r="E266" s="368" t="e">
        <f>VLOOKUP(C266,'Permen 49-2015'!$C$4:$H$653,6,FALSE)</f>
        <v>#N/A</v>
      </c>
      <c r="F266" s="443">
        <v>6</v>
      </c>
      <c r="G266" s="369"/>
      <c r="H266" s="444" t="e">
        <f t="shared" si="4"/>
        <v>#N/A</v>
      </c>
    </row>
    <row r="267" spans="2:8" x14ac:dyDescent="0.2">
      <c r="B267" s="370">
        <v>263</v>
      </c>
      <c r="C267" s="371" t="s">
        <v>1724</v>
      </c>
      <c r="D267" s="371" t="s">
        <v>1718</v>
      </c>
      <c r="E267" s="368">
        <f>VLOOKUP(C267,'Permen 49-2015'!$C$4:$H$653,6,FALSE)</f>
        <v>6</v>
      </c>
      <c r="F267" s="443">
        <v>6</v>
      </c>
      <c r="G267" s="369"/>
      <c r="H267" s="444" t="str">
        <f t="shared" si="4"/>
        <v/>
      </c>
    </row>
    <row r="268" spans="2:8" x14ac:dyDescent="0.2">
      <c r="B268" s="370">
        <v>264</v>
      </c>
      <c r="C268" s="371" t="s">
        <v>39</v>
      </c>
      <c r="D268" s="371" t="s">
        <v>1718</v>
      </c>
      <c r="E268" s="368">
        <f>VLOOKUP(C268,'Permen 49-2015'!$C$4:$H$653,6,FALSE)</f>
        <v>6</v>
      </c>
      <c r="F268" s="443">
        <v>6</v>
      </c>
      <c r="G268" s="369"/>
      <c r="H268" s="444" t="str">
        <f t="shared" si="4"/>
        <v/>
      </c>
    </row>
    <row r="269" spans="2:8" x14ac:dyDescent="0.2">
      <c r="B269" s="370">
        <v>265</v>
      </c>
      <c r="C269" s="371" t="s">
        <v>100</v>
      </c>
      <c r="D269" s="371" t="s">
        <v>1718</v>
      </c>
      <c r="E269" s="368">
        <f>VLOOKUP(C269,'Permen 49-2015'!$C$4:$H$653,6,FALSE)</f>
        <v>6</v>
      </c>
      <c r="F269" s="443">
        <v>6</v>
      </c>
      <c r="G269" s="369"/>
      <c r="H269" s="444" t="str">
        <f t="shared" si="4"/>
        <v/>
      </c>
    </row>
    <row r="270" spans="2:8" x14ac:dyDescent="0.2">
      <c r="B270" s="370">
        <v>266</v>
      </c>
      <c r="C270" s="371" t="s">
        <v>2486</v>
      </c>
      <c r="D270" s="371" t="s">
        <v>1718</v>
      </c>
      <c r="E270" s="368" t="e">
        <f>VLOOKUP(C270,'Permen 49-2015'!$C$4:$H$653,6,FALSE)</f>
        <v>#N/A</v>
      </c>
      <c r="F270" s="443">
        <v>6</v>
      </c>
      <c r="G270" s="369"/>
      <c r="H270" s="444" t="e">
        <f t="shared" si="4"/>
        <v>#N/A</v>
      </c>
    </row>
    <row r="271" spans="2:8" x14ac:dyDescent="0.2">
      <c r="B271" s="370">
        <v>267</v>
      </c>
      <c r="C271" s="371" t="s">
        <v>2486</v>
      </c>
      <c r="D271" s="371" t="s">
        <v>1725</v>
      </c>
      <c r="E271" s="368" t="e">
        <f>VLOOKUP(C271,'Permen 49-2015'!$C$4:$H$653,6,FALSE)</f>
        <v>#N/A</v>
      </c>
      <c r="F271" s="443">
        <v>6</v>
      </c>
      <c r="G271" s="369"/>
      <c r="H271" s="444" t="e">
        <f t="shared" si="4"/>
        <v>#N/A</v>
      </c>
    </row>
    <row r="272" spans="2:8" x14ac:dyDescent="0.2">
      <c r="B272" s="370">
        <v>268</v>
      </c>
      <c r="C272" s="371" t="s">
        <v>1726</v>
      </c>
      <c r="D272" s="371" t="s">
        <v>1726</v>
      </c>
      <c r="E272" s="368" t="e">
        <f>VLOOKUP(C272,'Permen 49-2015'!$C$4:$H$653,6,FALSE)</f>
        <v>#N/A</v>
      </c>
      <c r="F272" s="443">
        <v>6</v>
      </c>
      <c r="G272" s="369"/>
      <c r="H272" s="444" t="e">
        <f t="shared" si="4"/>
        <v>#N/A</v>
      </c>
    </row>
    <row r="273" spans="2:8" x14ac:dyDescent="0.2">
      <c r="B273" s="370">
        <v>269</v>
      </c>
      <c r="C273" s="371" t="s">
        <v>97</v>
      </c>
      <c r="D273" s="371" t="s">
        <v>97</v>
      </c>
      <c r="E273" s="368">
        <f>VLOOKUP(C273,'Permen 49-2015'!$C$4:$H$653,6,FALSE)</f>
        <v>6</v>
      </c>
      <c r="F273" s="443">
        <v>6</v>
      </c>
      <c r="G273" s="369"/>
      <c r="H273" s="444" t="str">
        <f t="shared" si="4"/>
        <v/>
      </c>
    </row>
    <row r="274" spans="2:8" x14ac:dyDescent="0.2">
      <c r="B274" s="370">
        <v>270</v>
      </c>
      <c r="C274" s="371" t="s">
        <v>1727</v>
      </c>
      <c r="D274" s="371" t="s">
        <v>97</v>
      </c>
      <c r="E274" s="368" t="e">
        <f>VLOOKUP(C274,'Permen 49-2015'!$C$4:$H$653,6,FALSE)</f>
        <v>#N/A</v>
      </c>
      <c r="F274" s="443">
        <v>6</v>
      </c>
      <c r="G274" s="369"/>
      <c r="H274" s="444" t="e">
        <f t="shared" si="4"/>
        <v>#N/A</v>
      </c>
    </row>
    <row r="275" spans="2:8" x14ac:dyDescent="0.2">
      <c r="B275" s="370">
        <v>271</v>
      </c>
      <c r="C275" s="371" t="s">
        <v>1728</v>
      </c>
      <c r="D275" s="371" t="s">
        <v>1729</v>
      </c>
      <c r="E275" s="368">
        <f>VLOOKUP(C275,'Permen 49-2015'!$C$4:$H$653,6,FALSE)</f>
        <v>7</v>
      </c>
      <c r="F275" s="443">
        <v>7</v>
      </c>
      <c r="G275" s="369"/>
      <c r="H275" s="444" t="str">
        <f t="shared" si="4"/>
        <v/>
      </c>
    </row>
    <row r="276" spans="2:8" x14ac:dyDescent="0.2">
      <c r="B276" s="370">
        <v>272</v>
      </c>
      <c r="C276" s="371" t="s">
        <v>1730</v>
      </c>
      <c r="D276" s="371" t="s">
        <v>1730</v>
      </c>
      <c r="E276" s="368">
        <f>VLOOKUP(C276,'Permen 49-2015'!$C$4:$H$653,6,FALSE)</f>
        <v>6</v>
      </c>
      <c r="F276" s="443">
        <v>6</v>
      </c>
      <c r="G276" s="369"/>
      <c r="H276" s="444" t="str">
        <f t="shared" si="4"/>
        <v/>
      </c>
    </row>
    <row r="277" spans="2:8" x14ac:dyDescent="0.2">
      <c r="B277" s="370">
        <v>273</v>
      </c>
      <c r="C277" s="371" t="s">
        <v>1731</v>
      </c>
      <c r="D277" s="371" t="s">
        <v>1729</v>
      </c>
      <c r="E277" s="368">
        <f>VLOOKUP(C277,'Permen 49-2015'!$C$4:$H$653,6,FALSE)</f>
        <v>7</v>
      </c>
      <c r="F277" s="443">
        <v>7</v>
      </c>
      <c r="G277" s="369"/>
      <c r="H277" s="444" t="str">
        <f t="shared" si="4"/>
        <v/>
      </c>
    </row>
    <row r="278" spans="2:8" x14ac:dyDescent="0.2">
      <c r="B278" s="370">
        <v>274</v>
      </c>
      <c r="C278" s="371" t="s">
        <v>128</v>
      </c>
      <c r="D278" s="371" t="s">
        <v>1729</v>
      </c>
      <c r="E278" s="368">
        <f>VLOOKUP(C278,'Permen 49-2015'!$C$4:$H$653,6,FALSE)</f>
        <v>7</v>
      </c>
      <c r="F278" s="443">
        <v>7</v>
      </c>
      <c r="G278" s="369"/>
      <c r="H278" s="444" t="str">
        <f t="shared" si="4"/>
        <v/>
      </c>
    </row>
    <row r="279" spans="2:8" x14ac:dyDescent="0.2">
      <c r="B279" s="370">
        <v>275</v>
      </c>
      <c r="C279" s="371" t="s">
        <v>15</v>
      </c>
      <c r="D279" s="371" t="s">
        <v>15</v>
      </c>
      <c r="E279" s="368">
        <f>VLOOKUP(C279,'Permen 49-2015'!$C$4:$H$653,6,FALSE)</f>
        <v>3</v>
      </c>
      <c r="F279" s="443">
        <v>3</v>
      </c>
      <c r="G279" s="369"/>
      <c r="H279" s="444" t="str">
        <f t="shared" si="4"/>
        <v/>
      </c>
    </row>
    <row r="280" spans="2:8" x14ac:dyDescent="0.2">
      <c r="B280" s="370">
        <v>276</v>
      </c>
      <c r="C280" s="371" t="s">
        <v>2551</v>
      </c>
      <c r="D280" s="371" t="s">
        <v>15</v>
      </c>
      <c r="E280" s="368" t="e">
        <f>VLOOKUP(C280,'Permen 49-2015'!$C$4:$H$653,6,FALSE)</f>
        <v>#N/A</v>
      </c>
      <c r="F280" s="443">
        <v>4</v>
      </c>
      <c r="G280" s="369"/>
      <c r="H280" s="444" t="e">
        <f t="shared" si="4"/>
        <v>#N/A</v>
      </c>
    </row>
    <row r="281" spans="2:8" x14ac:dyDescent="0.2">
      <c r="B281" s="370">
        <v>277</v>
      </c>
      <c r="C281" s="371" t="s">
        <v>2552</v>
      </c>
      <c r="D281" s="371" t="s">
        <v>15</v>
      </c>
      <c r="E281" s="368" t="e">
        <f>VLOOKUP(C281,'Permen 49-2015'!$C$4:$H$653,6,FALSE)</f>
        <v>#N/A</v>
      </c>
      <c r="F281" s="443">
        <v>5</v>
      </c>
      <c r="G281" s="369"/>
      <c r="H281" s="444" t="e">
        <f t="shared" si="4"/>
        <v>#N/A</v>
      </c>
    </row>
    <row r="282" spans="2:8" x14ac:dyDescent="0.2">
      <c r="B282" s="370">
        <v>278</v>
      </c>
      <c r="C282" s="371" t="s">
        <v>1732</v>
      </c>
      <c r="D282" s="371" t="s">
        <v>1733</v>
      </c>
      <c r="E282" s="368">
        <f>VLOOKUP(C282,'Permen 49-2015'!$C$4:$H$653,6,FALSE)</f>
        <v>7</v>
      </c>
      <c r="F282" s="443">
        <v>7</v>
      </c>
      <c r="G282" s="369"/>
      <c r="H282" s="444" t="str">
        <f t="shared" si="4"/>
        <v/>
      </c>
    </row>
    <row r="283" spans="2:8" x14ac:dyDescent="0.2">
      <c r="B283" s="370">
        <v>279</v>
      </c>
      <c r="C283" s="371" t="s">
        <v>850</v>
      </c>
      <c r="D283" s="371" t="s">
        <v>1703</v>
      </c>
      <c r="E283" s="368">
        <f>VLOOKUP(C283,'Permen 49-2015'!$C$4:$H$653,6,FALSE)</f>
        <v>6</v>
      </c>
      <c r="F283" s="443">
        <v>6</v>
      </c>
      <c r="G283" s="369"/>
      <c r="H283" s="444" t="str">
        <f t="shared" si="4"/>
        <v/>
      </c>
    </row>
    <row r="284" spans="2:8" x14ac:dyDescent="0.2">
      <c r="B284" s="370">
        <v>280</v>
      </c>
      <c r="C284" s="371" t="s">
        <v>834</v>
      </c>
      <c r="D284" s="371" t="s">
        <v>1703</v>
      </c>
      <c r="E284" s="368">
        <f>VLOOKUP(C284,'Permen 49-2015'!$C$4:$H$653,6,FALSE)</f>
        <v>6</v>
      </c>
      <c r="F284" s="443">
        <v>6</v>
      </c>
      <c r="G284" s="369"/>
      <c r="H284" s="444" t="str">
        <f t="shared" si="4"/>
        <v/>
      </c>
    </row>
    <row r="285" spans="2:8" x14ac:dyDescent="0.2">
      <c r="B285" s="370">
        <v>281</v>
      </c>
      <c r="C285" s="371" t="s">
        <v>1734</v>
      </c>
      <c r="D285" s="371" t="s">
        <v>1735</v>
      </c>
      <c r="E285" s="368">
        <f>VLOOKUP(C285,'Permen 49-2015'!$C$4:$H$653,6,FALSE)</f>
        <v>6</v>
      </c>
      <c r="F285" s="443">
        <v>6</v>
      </c>
      <c r="G285" s="369"/>
      <c r="H285" s="444" t="str">
        <f t="shared" si="4"/>
        <v/>
      </c>
    </row>
    <row r="286" spans="2:8" x14ac:dyDescent="0.2">
      <c r="B286" s="370">
        <v>282</v>
      </c>
      <c r="C286" s="371" t="s">
        <v>34</v>
      </c>
      <c r="D286" s="371" t="s">
        <v>1691</v>
      </c>
      <c r="E286" s="368">
        <f>VLOOKUP(C286,'Permen 49-2015'!$C$4:$H$653,6,FALSE)</f>
        <v>6</v>
      </c>
      <c r="F286" s="443">
        <v>6</v>
      </c>
      <c r="G286" s="369"/>
      <c r="H286" s="444" t="str">
        <f t="shared" si="4"/>
        <v/>
      </c>
    </row>
    <row r="287" spans="2:8" ht="32" x14ac:dyDescent="0.2">
      <c r="B287" s="370">
        <v>283</v>
      </c>
      <c r="C287" s="371" t="s">
        <v>2553</v>
      </c>
      <c r="D287" s="371" t="s">
        <v>1736</v>
      </c>
      <c r="E287" s="368" t="e">
        <f>VLOOKUP(C287,'Permen 49-2015'!$C$4:$H$653,6,FALSE)</f>
        <v>#N/A</v>
      </c>
      <c r="F287" s="443">
        <v>6</v>
      </c>
      <c r="G287" s="369"/>
      <c r="H287" s="444" t="e">
        <f t="shared" si="4"/>
        <v>#N/A</v>
      </c>
    </row>
    <row r="288" spans="2:8" x14ac:dyDescent="0.2">
      <c r="B288" s="370">
        <v>284</v>
      </c>
      <c r="C288" s="371" t="s">
        <v>2554</v>
      </c>
      <c r="D288" s="371" t="s">
        <v>1737</v>
      </c>
      <c r="E288" s="368" t="e">
        <f>VLOOKUP(C288,'Permen 49-2015'!$C$4:$H$653,6,FALSE)</f>
        <v>#N/A</v>
      </c>
      <c r="F288" s="443">
        <v>6</v>
      </c>
      <c r="G288" s="369"/>
      <c r="H288" s="444" t="e">
        <f t="shared" si="4"/>
        <v>#N/A</v>
      </c>
    </row>
    <row r="289" spans="2:8" x14ac:dyDescent="0.2">
      <c r="B289" s="370">
        <v>285</v>
      </c>
      <c r="C289" s="371" t="s">
        <v>832</v>
      </c>
      <c r="D289" s="371" t="s">
        <v>1703</v>
      </c>
      <c r="E289" s="368">
        <f>VLOOKUP(C289,'Permen 49-2015'!$C$4:$H$653,6,FALSE)</f>
        <v>6</v>
      </c>
      <c r="F289" s="443">
        <v>6</v>
      </c>
      <c r="G289" s="369"/>
      <c r="H289" s="444" t="str">
        <f t="shared" si="4"/>
        <v/>
      </c>
    </row>
    <row r="290" spans="2:8" x14ac:dyDescent="0.2">
      <c r="B290" s="370">
        <v>286</v>
      </c>
      <c r="C290" s="371" t="s">
        <v>1738</v>
      </c>
      <c r="D290" s="371" t="s">
        <v>1703</v>
      </c>
      <c r="E290" s="368">
        <f>VLOOKUP(C290,'Permen 49-2015'!$C$4:$H$653,6,FALSE)</f>
        <v>6</v>
      </c>
      <c r="F290" s="443">
        <v>6</v>
      </c>
      <c r="G290" s="369"/>
      <c r="H290" s="444" t="str">
        <f t="shared" si="4"/>
        <v/>
      </c>
    </row>
    <row r="291" spans="2:8" x14ac:dyDescent="0.2">
      <c r="B291" s="370">
        <v>287</v>
      </c>
      <c r="C291" s="371" t="s">
        <v>1739</v>
      </c>
      <c r="D291" s="371" t="s">
        <v>1740</v>
      </c>
      <c r="E291" s="368">
        <f>VLOOKUP(C291,'Permen 49-2015'!$C$4:$H$653,6,FALSE)</f>
        <v>6</v>
      </c>
      <c r="F291" s="443">
        <v>6</v>
      </c>
      <c r="G291" s="369"/>
      <c r="H291" s="444" t="str">
        <f t="shared" si="4"/>
        <v/>
      </c>
    </row>
    <row r="292" spans="2:8" x14ac:dyDescent="0.2">
      <c r="B292" s="370">
        <v>288</v>
      </c>
      <c r="C292" s="371" t="s">
        <v>1741</v>
      </c>
      <c r="D292" s="371" t="s">
        <v>1742</v>
      </c>
      <c r="E292" s="368">
        <f>VLOOKUP(C292,'Permen 49-2015'!$C$4:$H$653,6,FALSE)</f>
        <v>6</v>
      </c>
      <c r="F292" s="443">
        <v>6</v>
      </c>
      <c r="G292" s="369"/>
      <c r="H292" s="444" t="str">
        <f t="shared" si="4"/>
        <v/>
      </c>
    </row>
    <row r="293" spans="2:8" x14ac:dyDescent="0.2">
      <c r="B293" s="370">
        <v>289</v>
      </c>
      <c r="C293" s="371" t="s">
        <v>1743</v>
      </c>
      <c r="D293" s="372" t="s">
        <v>1744</v>
      </c>
      <c r="E293" s="368">
        <f>VLOOKUP(C293,'Permen 49-2015'!$C$4:$H$653,6,FALSE)</f>
        <v>6</v>
      </c>
      <c r="F293" s="443">
        <v>6</v>
      </c>
      <c r="G293" s="369"/>
      <c r="H293" s="444" t="str">
        <f t="shared" si="4"/>
        <v/>
      </c>
    </row>
    <row r="294" spans="2:8" x14ac:dyDescent="0.2">
      <c r="B294" s="370">
        <v>290</v>
      </c>
      <c r="C294" s="371" t="s">
        <v>844</v>
      </c>
      <c r="D294" s="372" t="s">
        <v>1745</v>
      </c>
      <c r="E294" s="368">
        <f>VLOOKUP(C294,'Permen 49-2015'!$C$4:$H$653,6,FALSE)</f>
        <v>6</v>
      </c>
      <c r="F294" s="443">
        <v>6</v>
      </c>
      <c r="G294" s="369"/>
      <c r="H294" s="444" t="str">
        <f t="shared" si="4"/>
        <v/>
      </c>
    </row>
    <row r="295" spans="2:8" x14ac:dyDescent="0.2">
      <c r="B295" s="370">
        <v>291</v>
      </c>
      <c r="C295" s="371" t="s">
        <v>833</v>
      </c>
      <c r="D295" s="372" t="s">
        <v>1746</v>
      </c>
      <c r="E295" s="368">
        <f>VLOOKUP(C295,'Permen 49-2015'!$C$4:$H$653,6,FALSE)</f>
        <v>6</v>
      </c>
      <c r="F295" s="443">
        <v>6</v>
      </c>
      <c r="G295" s="369"/>
      <c r="H295" s="444" t="str">
        <f t="shared" si="4"/>
        <v/>
      </c>
    </row>
    <row r="296" spans="2:8" x14ac:dyDescent="0.2">
      <c r="B296" s="370">
        <v>292</v>
      </c>
      <c r="C296" s="371" t="s">
        <v>846</v>
      </c>
      <c r="D296" s="373" t="s">
        <v>846</v>
      </c>
      <c r="E296" s="368">
        <f>VLOOKUP(C296,'Permen 49-2015'!$C$4:$H$653,6,FALSE)</f>
        <v>6</v>
      </c>
      <c r="F296" s="443">
        <v>6</v>
      </c>
      <c r="G296" s="369"/>
      <c r="H296" s="444" t="str">
        <f t="shared" si="4"/>
        <v/>
      </c>
    </row>
    <row r="297" spans="2:8" x14ac:dyDescent="0.2">
      <c r="B297" s="370">
        <v>293</v>
      </c>
      <c r="C297" s="371" t="s">
        <v>1747</v>
      </c>
      <c r="D297" s="372" t="s">
        <v>2555</v>
      </c>
      <c r="E297" s="368">
        <f>VLOOKUP(C297,'Permen 49-2015'!$C$4:$H$653,6,FALSE)</f>
        <v>6</v>
      </c>
      <c r="F297" s="443">
        <v>6</v>
      </c>
      <c r="G297" s="369"/>
      <c r="H297" s="444" t="str">
        <f t="shared" si="4"/>
        <v/>
      </c>
    </row>
    <row r="298" spans="2:8" ht="32" x14ac:dyDescent="0.2">
      <c r="B298" s="370">
        <v>294</v>
      </c>
      <c r="C298" s="371" t="s">
        <v>1748</v>
      </c>
      <c r="D298" s="371" t="s">
        <v>2555</v>
      </c>
      <c r="E298" s="368">
        <f>VLOOKUP(C298,'Permen 49-2015'!$C$4:$H$653,6,FALSE)</f>
        <v>6</v>
      </c>
      <c r="F298" s="443">
        <v>6</v>
      </c>
      <c r="G298" s="369"/>
      <c r="H298" s="444" t="str">
        <f t="shared" si="4"/>
        <v/>
      </c>
    </row>
    <row r="299" spans="2:8" x14ac:dyDescent="0.2">
      <c r="B299" s="370">
        <v>295</v>
      </c>
      <c r="C299" s="371" t="s">
        <v>1749</v>
      </c>
      <c r="D299" s="373" t="s">
        <v>846</v>
      </c>
      <c r="E299" s="368">
        <f>VLOOKUP(C299,'Permen 49-2015'!$C$4:$H$653,6,FALSE)</f>
        <v>6</v>
      </c>
      <c r="F299" s="443">
        <v>6</v>
      </c>
      <c r="G299" s="369"/>
      <c r="H299" s="444" t="str">
        <f t="shared" si="4"/>
        <v/>
      </c>
    </row>
    <row r="300" spans="2:8" x14ac:dyDescent="0.2">
      <c r="B300" s="370">
        <v>296</v>
      </c>
      <c r="C300" s="371" t="s">
        <v>1750</v>
      </c>
      <c r="D300" s="371" t="s">
        <v>1751</v>
      </c>
      <c r="E300" s="368">
        <f>VLOOKUP(C300,'Permen 49-2015'!$C$4:$H$653,6,FALSE)</f>
        <v>6</v>
      </c>
      <c r="F300" s="443">
        <v>6</v>
      </c>
      <c r="G300" s="369"/>
      <c r="H300" s="444" t="str">
        <f t="shared" si="4"/>
        <v/>
      </c>
    </row>
    <row r="301" spans="2:8" x14ac:dyDescent="0.2">
      <c r="B301" s="370">
        <v>297</v>
      </c>
      <c r="C301" s="371" t="s">
        <v>2556</v>
      </c>
      <c r="D301" s="379" t="s">
        <v>1737</v>
      </c>
      <c r="E301" s="368" t="e">
        <f>VLOOKUP(C301,'Permen 49-2015'!$C$4:$H$653,6,FALSE)</f>
        <v>#N/A</v>
      </c>
      <c r="F301" s="443">
        <v>6</v>
      </c>
      <c r="G301" s="369"/>
      <c r="H301" s="444" t="e">
        <f t="shared" si="4"/>
        <v>#N/A</v>
      </c>
    </row>
    <row r="302" spans="2:8" x14ac:dyDescent="0.2">
      <c r="B302" s="370">
        <v>298</v>
      </c>
      <c r="C302" s="371" t="s">
        <v>1752</v>
      </c>
      <c r="D302" s="373" t="s">
        <v>1753</v>
      </c>
      <c r="E302" s="368">
        <f>VLOOKUP(C302,'Permen 49-2015'!$C$4:$H$653,6,FALSE)</f>
        <v>6</v>
      </c>
      <c r="F302" s="443">
        <v>6</v>
      </c>
      <c r="G302" s="369"/>
      <c r="H302" s="444" t="str">
        <f t="shared" si="4"/>
        <v/>
      </c>
    </row>
    <row r="303" spans="2:8" x14ac:dyDescent="0.2">
      <c r="B303" s="370">
        <v>299</v>
      </c>
      <c r="C303" s="371" t="s">
        <v>1754</v>
      </c>
      <c r="D303" s="372" t="s">
        <v>1736</v>
      </c>
      <c r="E303" s="368">
        <f>VLOOKUP(C303,'Permen 49-2015'!$C$4:$H$653,6,FALSE)</f>
        <v>6</v>
      </c>
      <c r="F303" s="443">
        <v>6</v>
      </c>
      <c r="G303" s="369"/>
      <c r="H303" s="444" t="str">
        <f t="shared" si="4"/>
        <v/>
      </c>
    </row>
    <row r="304" spans="2:8" x14ac:dyDescent="0.2">
      <c r="B304" s="370">
        <v>300</v>
      </c>
      <c r="C304" s="371" t="s">
        <v>1755</v>
      </c>
      <c r="D304" s="372" t="s">
        <v>1736</v>
      </c>
      <c r="E304" s="368">
        <f>VLOOKUP(C304,'Permen 49-2015'!$C$4:$H$653,6,FALSE)</f>
        <v>6</v>
      </c>
      <c r="F304" s="443">
        <v>6</v>
      </c>
      <c r="G304" s="369"/>
      <c r="H304" s="444" t="str">
        <f t="shared" si="4"/>
        <v/>
      </c>
    </row>
    <row r="305" spans="2:8" x14ac:dyDescent="0.2">
      <c r="B305" s="370">
        <v>301</v>
      </c>
      <c r="C305" s="371" t="s">
        <v>1756</v>
      </c>
      <c r="D305" s="373" t="s">
        <v>1736</v>
      </c>
      <c r="E305" s="368">
        <f>VLOOKUP(C305,'Permen 49-2015'!$C$4:$H$653,6,FALSE)</f>
        <v>6</v>
      </c>
      <c r="F305" s="443">
        <v>6</v>
      </c>
      <c r="G305" s="369"/>
      <c r="H305" s="444" t="str">
        <f t="shared" si="4"/>
        <v/>
      </c>
    </row>
    <row r="306" spans="2:8" x14ac:dyDescent="0.2">
      <c r="B306" s="370">
        <v>302</v>
      </c>
      <c r="C306" s="371" t="s">
        <v>1757</v>
      </c>
      <c r="D306" s="373" t="s">
        <v>1758</v>
      </c>
      <c r="E306" s="368">
        <f>VLOOKUP(C306,'Permen 49-2015'!$C$4:$H$653,6,FALSE)</f>
        <v>6</v>
      </c>
      <c r="F306" s="443">
        <v>6</v>
      </c>
      <c r="G306" s="369"/>
      <c r="H306" s="444" t="str">
        <f t="shared" si="4"/>
        <v/>
      </c>
    </row>
    <row r="307" spans="2:8" x14ac:dyDescent="0.2">
      <c r="B307" s="370">
        <v>303</v>
      </c>
      <c r="C307" s="371" t="s">
        <v>1759</v>
      </c>
      <c r="D307" s="373" t="s">
        <v>1736</v>
      </c>
      <c r="E307" s="368">
        <f>VLOOKUP(C307,'Permen 49-2015'!$C$4:$H$653,6,FALSE)</f>
        <v>6</v>
      </c>
      <c r="F307" s="443">
        <v>6</v>
      </c>
      <c r="G307" s="369"/>
      <c r="H307" s="444" t="str">
        <f t="shared" si="4"/>
        <v/>
      </c>
    </row>
    <row r="308" spans="2:8" x14ac:dyDescent="0.2">
      <c r="B308" s="370">
        <v>304</v>
      </c>
      <c r="C308" s="371" t="s">
        <v>1760</v>
      </c>
      <c r="D308" s="373" t="s">
        <v>1736</v>
      </c>
      <c r="E308" s="368">
        <f>VLOOKUP(C308,'Permen 49-2015'!$C$4:$H$653,6,FALSE)</f>
        <v>6</v>
      </c>
      <c r="F308" s="443">
        <v>6</v>
      </c>
      <c r="G308" s="369"/>
      <c r="H308" s="444" t="str">
        <f t="shared" si="4"/>
        <v/>
      </c>
    </row>
    <row r="309" spans="2:8" x14ac:dyDescent="0.2">
      <c r="B309" s="370">
        <v>305</v>
      </c>
      <c r="C309" s="371" t="s">
        <v>1761</v>
      </c>
      <c r="D309" s="373" t="s">
        <v>1736</v>
      </c>
      <c r="E309" s="368">
        <f>VLOOKUP(C309,'Permen 49-2015'!$C$4:$H$653,6,FALSE)</f>
        <v>6</v>
      </c>
      <c r="F309" s="443">
        <v>6</v>
      </c>
      <c r="G309" s="369"/>
      <c r="H309" s="444" t="str">
        <f t="shared" si="4"/>
        <v/>
      </c>
    </row>
    <row r="310" spans="2:8" x14ac:dyDescent="0.2">
      <c r="B310" s="370">
        <v>306</v>
      </c>
      <c r="C310" s="371" t="s">
        <v>1762</v>
      </c>
      <c r="D310" s="379" t="s">
        <v>846</v>
      </c>
      <c r="E310" s="368">
        <f>VLOOKUP(C310,'Permen 49-2015'!$C$4:$H$653,6,FALSE)</f>
        <v>6</v>
      </c>
      <c r="F310" s="443">
        <v>6</v>
      </c>
      <c r="G310" s="369"/>
      <c r="H310" s="444" t="str">
        <f t="shared" si="4"/>
        <v/>
      </c>
    </row>
    <row r="311" spans="2:8" x14ac:dyDescent="0.2">
      <c r="B311" s="370">
        <v>307</v>
      </c>
      <c r="C311" s="371" t="s">
        <v>1763</v>
      </c>
      <c r="D311" s="372" t="s">
        <v>1736</v>
      </c>
      <c r="E311" s="368">
        <f>VLOOKUP(C311,'Permen 49-2015'!$C$4:$H$653,6,FALSE)</f>
        <v>6</v>
      </c>
      <c r="F311" s="443">
        <v>6</v>
      </c>
      <c r="G311" s="369"/>
      <c r="H311" s="444" t="str">
        <f t="shared" si="4"/>
        <v/>
      </c>
    </row>
    <row r="312" spans="2:8" x14ac:dyDescent="0.2">
      <c r="B312" s="370">
        <v>308</v>
      </c>
      <c r="C312" s="371" t="s">
        <v>1764</v>
      </c>
      <c r="D312" s="379" t="s">
        <v>1745</v>
      </c>
      <c r="E312" s="368">
        <f>VLOOKUP(C312,'Permen 49-2015'!$C$4:$H$653,6,FALSE)</f>
        <v>6</v>
      </c>
      <c r="F312" s="443">
        <v>6</v>
      </c>
      <c r="G312" s="369"/>
      <c r="H312" s="444" t="str">
        <f t="shared" si="4"/>
        <v/>
      </c>
    </row>
    <row r="313" spans="2:8" x14ac:dyDescent="0.2">
      <c r="B313" s="370">
        <v>309</v>
      </c>
      <c r="C313" s="371" t="s">
        <v>1765</v>
      </c>
      <c r="D313" s="372" t="s">
        <v>1736</v>
      </c>
      <c r="E313" s="368">
        <f>VLOOKUP(C313,'Permen 49-2015'!$C$4:$H$653,6,FALSE)</f>
        <v>6</v>
      </c>
      <c r="F313" s="443">
        <v>6</v>
      </c>
      <c r="G313" s="369"/>
      <c r="H313" s="444" t="str">
        <f t="shared" si="4"/>
        <v/>
      </c>
    </row>
    <row r="314" spans="2:8" x14ac:dyDescent="0.2">
      <c r="B314" s="370">
        <v>310</v>
      </c>
      <c r="C314" s="371" t="s">
        <v>2557</v>
      </c>
      <c r="D314" s="372" t="s">
        <v>1736</v>
      </c>
      <c r="E314" s="368" t="e">
        <f>VLOOKUP(C314,'Permen 49-2015'!$C$4:$H$653,6,FALSE)</f>
        <v>#N/A</v>
      </c>
      <c r="F314" s="443">
        <v>6</v>
      </c>
      <c r="G314" s="369"/>
      <c r="H314" s="444" t="e">
        <f t="shared" si="4"/>
        <v>#N/A</v>
      </c>
    </row>
    <row r="315" spans="2:8" x14ac:dyDescent="0.2">
      <c r="B315" s="370">
        <v>311</v>
      </c>
      <c r="C315" s="371" t="s">
        <v>1766</v>
      </c>
      <c r="D315" s="372" t="s">
        <v>1736</v>
      </c>
      <c r="E315" s="368">
        <f>VLOOKUP(C315,'Permen 49-2015'!$C$4:$H$653,6,FALSE)</f>
        <v>6</v>
      </c>
      <c r="F315" s="443">
        <v>6</v>
      </c>
      <c r="G315" s="369"/>
      <c r="H315" s="444" t="str">
        <f t="shared" si="4"/>
        <v/>
      </c>
    </row>
    <row r="316" spans="2:8" x14ac:dyDescent="0.2">
      <c r="B316" s="370">
        <v>312</v>
      </c>
      <c r="C316" s="371" t="s">
        <v>1767</v>
      </c>
      <c r="D316" s="379" t="s">
        <v>1736</v>
      </c>
      <c r="E316" s="368">
        <f>VLOOKUP(C316,'Permen 49-2015'!$C$4:$H$653,6,FALSE)</f>
        <v>7</v>
      </c>
      <c r="F316" s="443">
        <v>7</v>
      </c>
      <c r="G316" s="369"/>
      <c r="H316" s="444" t="str">
        <f t="shared" si="4"/>
        <v/>
      </c>
    </row>
    <row r="317" spans="2:8" x14ac:dyDescent="0.2">
      <c r="B317" s="370">
        <v>313</v>
      </c>
      <c r="C317" s="371" t="s">
        <v>1768</v>
      </c>
      <c r="D317" s="373" t="s">
        <v>1769</v>
      </c>
      <c r="E317" s="368">
        <f>VLOOKUP(C317,'Permen 49-2015'!$C$4:$H$653,6,FALSE)</f>
        <v>6</v>
      </c>
      <c r="F317" s="443">
        <v>6</v>
      </c>
      <c r="G317" s="369"/>
      <c r="H317" s="444" t="str">
        <f t="shared" si="4"/>
        <v/>
      </c>
    </row>
    <row r="318" spans="2:8" x14ac:dyDescent="0.2">
      <c r="B318" s="370">
        <v>314</v>
      </c>
      <c r="C318" s="371" t="s">
        <v>1770</v>
      </c>
      <c r="D318" s="379" t="s">
        <v>1736</v>
      </c>
      <c r="E318" s="368">
        <f>VLOOKUP(C318,'Permen 49-2015'!$C$4:$H$653,6,FALSE)</f>
        <v>6</v>
      </c>
      <c r="F318" s="443">
        <v>6</v>
      </c>
      <c r="G318" s="369"/>
      <c r="H318" s="444" t="str">
        <f t="shared" si="4"/>
        <v/>
      </c>
    </row>
    <row r="319" spans="2:8" x14ac:dyDescent="0.2">
      <c r="B319" s="370">
        <v>315</v>
      </c>
      <c r="C319" s="371" t="s">
        <v>1771</v>
      </c>
      <c r="D319" s="379" t="s">
        <v>1771</v>
      </c>
      <c r="E319" s="368">
        <f>VLOOKUP(C319,'Permen 49-2015'!$C$4:$H$653,6,FALSE)</f>
        <v>6</v>
      </c>
      <c r="F319" s="443">
        <v>6</v>
      </c>
      <c r="G319" s="369"/>
      <c r="H319" s="444" t="str">
        <f t="shared" si="4"/>
        <v/>
      </c>
    </row>
    <row r="320" spans="2:8" x14ac:dyDescent="0.2">
      <c r="B320" s="370">
        <v>316</v>
      </c>
      <c r="C320" s="371" t="s">
        <v>1772</v>
      </c>
      <c r="D320" s="373" t="s">
        <v>1735</v>
      </c>
      <c r="E320" s="368">
        <f>VLOOKUP(C320,'Permen 49-2015'!$C$4:$H$653,6,FALSE)</f>
        <v>6</v>
      </c>
      <c r="F320" s="443">
        <v>6</v>
      </c>
      <c r="G320" s="369"/>
      <c r="H320" s="444" t="str">
        <f t="shared" si="4"/>
        <v/>
      </c>
    </row>
    <row r="321" spans="2:8" x14ac:dyDescent="0.2">
      <c r="B321" s="370">
        <v>317</v>
      </c>
      <c r="C321" s="371" t="s">
        <v>1773</v>
      </c>
      <c r="D321" s="373" t="s">
        <v>1771</v>
      </c>
      <c r="E321" s="368">
        <f>VLOOKUP(C321,'Permen 49-2015'!$C$4:$H$653,6,FALSE)</f>
        <v>6</v>
      </c>
      <c r="F321" s="443">
        <v>6</v>
      </c>
      <c r="G321" s="369"/>
      <c r="H321" s="444" t="str">
        <f t="shared" si="4"/>
        <v/>
      </c>
    </row>
    <row r="322" spans="2:8" x14ac:dyDescent="0.2">
      <c r="B322" s="370">
        <v>318</v>
      </c>
      <c r="C322" s="371" t="s">
        <v>1774</v>
      </c>
      <c r="D322" s="373" t="s">
        <v>1775</v>
      </c>
      <c r="E322" s="368">
        <f>VLOOKUP(C322,'Permen 49-2015'!$C$4:$H$653,6,FALSE)</f>
        <v>6</v>
      </c>
      <c r="F322" s="443">
        <v>6</v>
      </c>
      <c r="G322" s="369"/>
      <c r="H322" s="444" t="str">
        <f t="shared" si="4"/>
        <v/>
      </c>
    </row>
    <row r="323" spans="2:8" x14ac:dyDescent="0.2">
      <c r="B323" s="370">
        <v>319</v>
      </c>
      <c r="C323" s="371" t="s">
        <v>1776</v>
      </c>
      <c r="D323" s="373" t="s">
        <v>1735</v>
      </c>
      <c r="E323" s="368">
        <f>VLOOKUP(C323,'Permen 49-2015'!$C$4:$H$653,6,FALSE)</f>
        <v>6</v>
      </c>
      <c r="F323" s="443">
        <v>6</v>
      </c>
      <c r="G323" s="369"/>
      <c r="H323" s="444" t="str">
        <f t="shared" si="4"/>
        <v/>
      </c>
    </row>
    <row r="324" spans="2:8" x14ac:dyDescent="0.2">
      <c r="B324" s="370">
        <v>320</v>
      </c>
      <c r="C324" s="371" t="s">
        <v>837</v>
      </c>
      <c r="D324" s="372" t="s">
        <v>1777</v>
      </c>
      <c r="E324" s="368">
        <f>VLOOKUP(C324,'Permen 49-2015'!$C$4:$H$653,6,FALSE)</f>
        <v>6</v>
      </c>
      <c r="F324" s="443">
        <v>6</v>
      </c>
      <c r="G324" s="369"/>
      <c r="H324" s="444" t="str">
        <f t="shared" si="4"/>
        <v/>
      </c>
    </row>
    <row r="325" spans="2:8" x14ac:dyDescent="0.2">
      <c r="B325" s="370">
        <v>321</v>
      </c>
      <c r="C325" s="371" t="s">
        <v>847</v>
      </c>
      <c r="D325" s="379" t="s">
        <v>1735</v>
      </c>
      <c r="E325" s="368">
        <f>VLOOKUP(C325,'Permen 49-2015'!$C$4:$H$653,6,FALSE)</f>
        <v>6</v>
      </c>
      <c r="F325" s="443">
        <v>6</v>
      </c>
      <c r="G325" s="369"/>
      <c r="H325" s="444" t="str">
        <f t="shared" ref="H325:H388" si="5">IF(E325=F325,"","x")</f>
        <v/>
      </c>
    </row>
    <row r="326" spans="2:8" x14ac:dyDescent="0.2">
      <c r="B326" s="370">
        <v>322</v>
      </c>
      <c r="C326" s="371" t="s">
        <v>1778</v>
      </c>
      <c r="D326" s="373" t="s">
        <v>1735</v>
      </c>
      <c r="E326" s="368">
        <f>VLOOKUP(C326,'Permen 49-2015'!$C$4:$H$653,6,FALSE)</f>
        <v>6</v>
      </c>
      <c r="F326" s="443">
        <v>6</v>
      </c>
      <c r="G326" s="369"/>
      <c r="H326" s="444" t="str">
        <f t="shared" si="5"/>
        <v/>
      </c>
    </row>
    <row r="327" spans="2:8" x14ac:dyDescent="0.2">
      <c r="B327" s="370">
        <v>323</v>
      </c>
      <c r="C327" s="371" t="s">
        <v>1779</v>
      </c>
      <c r="D327" s="373" t="s">
        <v>1735</v>
      </c>
      <c r="E327" s="368">
        <f>VLOOKUP(C327,'Permen 49-2015'!$C$4:$H$653,6,FALSE)</f>
        <v>6</v>
      </c>
      <c r="F327" s="443">
        <v>6</v>
      </c>
      <c r="G327" s="369"/>
      <c r="H327" s="444" t="str">
        <f t="shared" si="5"/>
        <v/>
      </c>
    </row>
    <row r="328" spans="2:8" x14ac:dyDescent="0.2">
      <c r="B328" s="370">
        <v>324</v>
      </c>
      <c r="C328" s="371" t="s">
        <v>1780</v>
      </c>
      <c r="D328" s="372" t="s">
        <v>1735</v>
      </c>
      <c r="E328" s="368">
        <f>VLOOKUP(C328,'Permen 49-2015'!$C$4:$H$653,6,FALSE)</f>
        <v>6</v>
      </c>
      <c r="F328" s="443">
        <v>6</v>
      </c>
      <c r="G328" s="369"/>
      <c r="H328" s="444" t="str">
        <f t="shared" si="5"/>
        <v/>
      </c>
    </row>
    <row r="329" spans="2:8" x14ac:dyDescent="0.2">
      <c r="B329" s="370">
        <v>325</v>
      </c>
      <c r="C329" s="371" t="s">
        <v>1781</v>
      </c>
      <c r="D329" s="380" t="s">
        <v>1735</v>
      </c>
      <c r="E329" s="368">
        <f>VLOOKUP(C329,'Permen 49-2015'!$C$4:$H$653,6,FALSE)</f>
        <v>6</v>
      </c>
      <c r="F329" s="443">
        <v>6</v>
      </c>
      <c r="G329" s="369"/>
      <c r="H329" s="444" t="str">
        <f t="shared" si="5"/>
        <v/>
      </c>
    </row>
    <row r="330" spans="2:8" x14ac:dyDescent="0.2">
      <c r="B330" s="370">
        <v>326</v>
      </c>
      <c r="C330" s="371" t="s">
        <v>2558</v>
      </c>
      <c r="D330" s="372" t="s">
        <v>1736</v>
      </c>
      <c r="E330" s="368" t="e">
        <f>VLOOKUP(C330,'Permen 49-2015'!$C$4:$H$653,6,FALSE)</f>
        <v>#N/A</v>
      </c>
      <c r="F330" s="443">
        <v>6</v>
      </c>
      <c r="G330" s="369"/>
      <c r="H330" s="444" t="e">
        <f t="shared" si="5"/>
        <v>#N/A</v>
      </c>
    </row>
    <row r="331" spans="2:8" x14ac:dyDescent="0.2">
      <c r="B331" s="370">
        <v>327</v>
      </c>
      <c r="C331" s="371" t="s">
        <v>1782</v>
      </c>
      <c r="D331" s="379" t="s">
        <v>1783</v>
      </c>
      <c r="E331" s="368">
        <f>VLOOKUP(C331,'Permen 49-2015'!$C$4:$H$653,6,FALSE)</f>
        <v>6</v>
      </c>
      <c r="F331" s="443">
        <v>6</v>
      </c>
      <c r="G331" s="369"/>
      <c r="H331" s="444" t="str">
        <f t="shared" si="5"/>
        <v/>
      </c>
    </row>
    <row r="332" spans="2:8" x14ac:dyDescent="0.2">
      <c r="B332" s="370">
        <v>328</v>
      </c>
      <c r="C332" s="371" t="s">
        <v>1784</v>
      </c>
      <c r="D332" s="374" t="s">
        <v>1775</v>
      </c>
      <c r="E332" s="368">
        <f>VLOOKUP(C332,'Permen 49-2015'!$C$4:$H$653,6,FALSE)</f>
        <v>6</v>
      </c>
      <c r="F332" s="443">
        <v>6</v>
      </c>
      <c r="G332" s="369"/>
      <c r="H332" s="444" t="str">
        <f t="shared" si="5"/>
        <v/>
      </c>
    </row>
    <row r="333" spans="2:8" x14ac:dyDescent="0.2">
      <c r="B333" s="370">
        <v>329</v>
      </c>
      <c r="C333" s="371" t="s">
        <v>1347</v>
      </c>
      <c r="D333" s="372" t="s">
        <v>1736</v>
      </c>
      <c r="E333" s="368">
        <f>VLOOKUP(C333,'Permen 49-2015'!$C$4:$H$653,6,FALSE)</f>
        <v>6</v>
      </c>
      <c r="F333" s="443">
        <v>6</v>
      </c>
      <c r="G333" s="369"/>
      <c r="H333" s="444" t="str">
        <f t="shared" si="5"/>
        <v/>
      </c>
    </row>
    <row r="334" spans="2:8" x14ac:dyDescent="0.2">
      <c r="B334" s="370">
        <v>330</v>
      </c>
      <c r="C334" s="371" t="s">
        <v>1785</v>
      </c>
      <c r="D334" s="372" t="s">
        <v>1786</v>
      </c>
      <c r="E334" s="368">
        <f>VLOOKUP(C334,'Permen 49-2015'!$C$4:$H$653,6,FALSE)</f>
        <v>6</v>
      </c>
      <c r="F334" s="443">
        <v>6</v>
      </c>
      <c r="G334" s="369"/>
      <c r="H334" s="444" t="str">
        <f t="shared" si="5"/>
        <v/>
      </c>
    </row>
    <row r="335" spans="2:8" x14ac:dyDescent="0.2">
      <c r="B335" s="370">
        <v>331</v>
      </c>
      <c r="C335" s="371" t="s">
        <v>841</v>
      </c>
      <c r="D335" s="372" t="s">
        <v>1585</v>
      </c>
      <c r="E335" s="368">
        <f>VLOOKUP(C335,'Permen 49-2015'!$C$4:$H$653,6,FALSE)</f>
        <v>6</v>
      </c>
      <c r="F335" s="443">
        <v>6</v>
      </c>
      <c r="G335" s="369"/>
      <c r="H335" s="444" t="str">
        <f t="shared" si="5"/>
        <v/>
      </c>
    </row>
    <row r="336" spans="2:8" x14ac:dyDescent="0.2">
      <c r="B336" s="370">
        <v>332</v>
      </c>
      <c r="C336" s="371" t="s">
        <v>1787</v>
      </c>
      <c r="D336" s="372" t="s">
        <v>1788</v>
      </c>
      <c r="E336" s="368">
        <f>VLOOKUP(C336,'Permen 49-2015'!$C$4:$H$653,6,FALSE)</f>
        <v>6</v>
      </c>
      <c r="F336" s="443">
        <v>6</v>
      </c>
      <c r="G336" s="369"/>
      <c r="H336" s="444" t="str">
        <f t="shared" si="5"/>
        <v/>
      </c>
    </row>
    <row r="337" spans="2:8" x14ac:dyDescent="0.2">
      <c r="B337" s="370">
        <v>333</v>
      </c>
      <c r="C337" s="371" t="s">
        <v>1789</v>
      </c>
      <c r="D337" s="372" t="s">
        <v>1790</v>
      </c>
      <c r="E337" s="368" t="e">
        <f>VLOOKUP(C337,'Permen 49-2015'!$C$4:$H$653,6,FALSE)</f>
        <v>#N/A</v>
      </c>
      <c r="F337" s="443">
        <v>6</v>
      </c>
      <c r="G337" s="369"/>
      <c r="H337" s="444" t="e">
        <f t="shared" si="5"/>
        <v>#N/A</v>
      </c>
    </row>
    <row r="338" spans="2:8" x14ac:dyDescent="0.2">
      <c r="B338" s="370">
        <v>334</v>
      </c>
      <c r="C338" s="371" t="s">
        <v>1791</v>
      </c>
      <c r="D338" s="372" t="s">
        <v>1792</v>
      </c>
      <c r="E338" s="368">
        <f>VLOOKUP(C338,'Permen 49-2015'!$C$4:$H$653,6,FALSE)</f>
        <v>6</v>
      </c>
      <c r="F338" s="443">
        <v>6</v>
      </c>
      <c r="G338" s="369"/>
      <c r="H338" s="444" t="str">
        <f t="shared" si="5"/>
        <v/>
      </c>
    </row>
    <row r="339" spans="2:8" x14ac:dyDescent="0.2">
      <c r="B339" s="370">
        <v>335</v>
      </c>
      <c r="C339" s="371" t="s">
        <v>1793</v>
      </c>
      <c r="D339" s="373" t="s">
        <v>1794</v>
      </c>
      <c r="E339" s="368">
        <f>VLOOKUP(C339,'Permen 49-2015'!$C$4:$H$653,6,FALSE)</f>
        <v>6</v>
      </c>
      <c r="F339" s="443">
        <v>6</v>
      </c>
      <c r="G339" s="369"/>
      <c r="H339" s="444" t="str">
        <f t="shared" si="5"/>
        <v/>
      </c>
    </row>
    <row r="340" spans="2:8" x14ac:dyDescent="0.2">
      <c r="B340" s="370">
        <v>336</v>
      </c>
      <c r="C340" s="371" t="s">
        <v>2559</v>
      </c>
      <c r="D340" s="379" t="s">
        <v>1736</v>
      </c>
      <c r="E340" s="368" t="e">
        <f>VLOOKUP(C340,'Permen 49-2015'!$C$4:$H$653,6,FALSE)</f>
        <v>#N/A</v>
      </c>
      <c r="F340" s="443">
        <v>6</v>
      </c>
      <c r="G340" s="369"/>
      <c r="H340" s="444" t="e">
        <f t="shared" si="5"/>
        <v>#N/A</v>
      </c>
    </row>
    <row r="341" spans="2:8" x14ac:dyDescent="0.2">
      <c r="B341" s="370">
        <v>337</v>
      </c>
      <c r="C341" s="371" t="s">
        <v>1795</v>
      </c>
      <c r="D341" s="372" t="s">
        <v>1775</v>
      </c>
      <c r="E341" s="368">
        <f>VLOOKUP(C341,'Permen 49-2015'!$C$4:$H$653,6,FALSE)</f>
        <v>6</v>
      </c>
      <c r="F341" s="443">
        <v>6</v>
      </c>
      <c r="G341" s="369"/>
      <c r="H341" s="444" t="str">
        <f t="shared" si="5"/>
        <v/>
      </c>
    </row>
    <row r="342" spans="2:8" x14ac:dyDescent="0.2">
      <c r="B342" s="370">
        <v>338</v>
      </c>
      <c r="C342" s="371" t="s">
        <v>1796</v>
      </c>
      <c r="D342" s="372" t="s">
        <v>1797</v>
      </c>
      <c r="E342" s="368">
        <f>VLOOKUP(C342,'Permen 49-2015'!$C$4:$H$653,6,FALSE)</f>
        <v>6</v>
      </c>
      <c r="F342" s="443">
        <v>6</v>
      </c>
      <c r="G342" s="369"/>
      <c r="H342" s="444" t="str">
        <f t="shared" si="5"/>
        <v/>
      </c>
    </row>
    <row r="343" spans="2:8" x14ac:dyDescent="0.2">
      <c r="B343" s="370">
        <v>339</v>
      </c>
      <c r="C343" s="371" t="s">
        <v>1798</v>
      </c>
      <c r="D343" s="372" t="s">
        <v>1777</v>
      </c>
      <c r="E343" s="368">
        <f>VLOOKUP(C343,'Permen 49-2015'!$C$4:$H$653,6,FALSE)</f>
        <v>6</v>
      </c>
      <c r="F343" s="443">
        <v>6</v>
      </c>
      <c r="G343" s="369"/>
      <c r="H343" s="444" t="str">
        <f t="shared" si="5"/>
        <v/>
      </c>
    </row>
    <row r="344" spans="2:8" x14ac:dyDescent="0.2">
      <c r="B344" s="370">
        <v>340</v>
      </c>
      <c r="C344" s="371" t="s">
        <v>1799</v>
      </c>
      <c r="D344" s="373" t="s">
        <v>1777</v>
      </c>
      <c r="E344" s="368">
        <f>VLOOKUP(C344,'Permen 49-2015'!$C$4:$H$653,6,FALSE)</f>
        <v>6</v>
      </c>
      <c r="F344" s="443">
        <v>6</v>
      </c>
      <c r="G344" s="369"/>
      <c r="H344" s="444" t="str">
        <f t="shared" si="5"/>
        <v/>
      </c>
    </row>
    <row r="345" spans="2:8" x14ac:dyDescent="0.2">
      <c r="B345" s="370">
        <v>341</v>
      </c>
      <c r="C345" s="371" t="s">
        <v>1800</v>
      </c>
      <c r="D345" s="372" t="s">
        <v>1777</v>
      </c>
      <c r="E345" s="368">
        <f>VLOOKUP(C345,'Permen 49-2015'!$C$4:$H$653,6,FALSE)</f>
        <v>6</v>
      </c>
      <c r="F345" s="443">
        <v>6</v>
      </c>
      <c r="G345" s="369"/>
      <c r="H345" s="444" t="str">
        <f t="shared" si="5"/>
        <v/>
      </c>
    </row>
    <row r="346" spans="2:8" x14ac:dyDescent="0.2">
      <c r="B346" s="370">
        <v>342</v>
      </c>
      <c r="C346" s="371" t="s">
        <v>1801</v>
      </c>
      <c r="D346" s="372" t="s">
        <v>1777</v>
      </c>
      <c r="E346" s="368">
        <f>VLOOKUP(C346,'Permen 49-2015'!$C$4:$H$653,6,FALSE)</f>
        <v>6</v>
      </c>
      <c r="F346" s="443">
        <v>6</v>
      </c>
      <c r="G346" s="369"/>
      <c r="H346" s="444" t="str">
        <f t="shared" si="5"/>
        <v/>
      </c>
    </row>
    <row r="347" spans="2:8" x14ac:dyDescent="0.2">
      <c r="B347" s="370">
        <v>343</v>
      </c>
      <c r="C347" s="371" t="s">
        <v>1802</v>
      </c>
      <c r="D347" s="372" t="s">
        <v>1803</v>
      </c>
      <c r="E347" s="368">
        <f>VLOOKUP(C347,'Permen 49-2015'!$C$4:$H$653,6,FALSE)</f>
        <v>6</v>
      </c>
      <c r="F347" s="443">
        <v>6</v>
      </c>
      <c r="G347" s="369"/>
      <c r="H347" s="444" t="str">
        <f t="shared" si="5"/>
        <v/>
      </c>
    </row>
    <row r="348" spans="2:8" x14ac:dyDescent="0.2">
      <c r="B348" s="370">
        <v>344</v>
      </c>
      <c r="C348" s="371" t="s">
        <v>1804</v>
      </c>
      <c r="D348" s="372" t="s">
        <v>1805</v>
      </c>
      <c r="E348" s="368">
        <f>VLOOKUP(C348,'Permen 49-2015'!$C$4:$H$653,6,FALSE)</f>
        <v>6</v>
      </c>
      <c r="F348" s="443">
        <v>6</v>
      </c>
      <c r="G348" s="369"/>
      <c r="H348" s="444" t="str">
        <f t="shared" si="5"/>
        <v/>
      </c>
    </row>
    <row r="349" spans="2:8" x14ac:dyDescent="0.2">
      <c r="B349" s="370">
        <v>345</v>
      </c>
      <c r="C349" s="371" t="s">
        <v>1806</v>
      </c>
      <c r="D349" s="372" t="s">
        <v>1807</v>
      </c>
      <c r="E349" s="368">
        <f>VLOOKUP(C349,'Permen 49-2015'!$C$4:$H$653,6,FALSE)</f>
        <v>6</v>
      </c>
      <c r="F349" s="443">
        <v>6</v>
      </c>
      <c r="G349" s="369"/>
      <c r="H349" s="444" t="str">
        <f t="shared" si="5"/>
        <v/>
      </c>
    </row>
    <row r="350" spans="2:8" x14ac:dyDescent="0.2">
      <c r="B350" s="370">
        <v>346</v>
      </c>
      <c r="C350" s="371" t="s">
        <v>1808</v>
      </c>
      <c r="D350" s="372" t="s">
        <v>1807</v>
      </c>
      <c r="E350" s="368">
        <f>VLOOKUP(C350,'Permen 49-2015'!$C$4:$H$653,6,FALSE)</f>
        <v>6</v>
      </c>
      <c r="F350" s="443">
        <v>6</v>
      </c>
      <c r="G350" s="369"/>
      <c r="H350" s="444" t="str">
        <f t="shared" si="5"/>
        <v/>
      </c>
    </row>
    <row r="351" spans="2:8" x14ac:dyDescent="0.2">
      <c r="B351" s="370">
        <v>347</v>
      </c>
      <c r="C351" s="371" t="s">
        <v>1809</v>
      </c>
      <c r="D351" s="372" t="s">
        <v>1736</v>
      </c>
      <c r="E351" s="368">
        <f>VLOOKUP(C351,'Permen 49-2015'!$C$4:$H$653,6,FALSE)</f>
        <v>6</v>
      </c>
      <c r="F351" s="443">
        <v>6</v>
      </c>
      <c r="G351" s="369"/>
      <c r="H351" s="444" t="str">
        <f t="shared" si="5"/>
        <v/>
      </c>
    </row>
    <row r="352" spans="2:8" x14ac:dyDescent="0.2">
      <c r="B352" s="370">
        <v>348</v>
      </c>
      <c r="C352" s="371" t="s">
        <v>1810</v>
      </c>
      <c r="D352" s="372" t="s">
        <v>1811</v>
      </c>
      <c r="E352" s="368">
        <f>VLOOKUP(C352,'Permen 49-2015'!$C$4:$H$653,6,FALSE)</f>
        <v>6</v>
      </c>
      <c r="F352" s="443">
        <v>6</v>
      </c>
      <c r="G352" s="369"/>
      <c r="H352" s="444" t="str">
        <f t="shared" si="5"/>
        <v/>
      </c>
    </row>
    <row r="353" spans="2:8" x14ac:dyDescent="0.2">
      <c r="B353" s="370">
        <v>349</v>
      </c>
      <c r="C353" s="371" t="s">
        <v>1812</v>
      </c>
      <c r="D353" s="374" t="s">
        <v>1736</v>
      </c>
      <c r="E353" s="368">
        <f>VLOOKUP(C353,'Permen 49-2015'!$C$4:$H$653,6,FALSE)</f>
        <v>6</v>
      </c>
      <c r="F353" s="443">
        <v>6</v>
      </c>
      <c r="G353" s="369"/>
      <c r="H353" s="444" t="str">
        <f t="shared" si="5"/>
        <v/>
      </c>
    </row>
    <row r="354" spans="2:8" x14ac:dyDescent="0.2">
      <c r="B354" s="370">
        <v>350</v>
      </c>
      <c r="C354" s="371" t="s">
        <v>1813</v>
      </c>
      <c r="D354" s="377" t="s">
        <v>1814</v>
      </c>
      <c r="E354" s="368">
        <f>VLOOKUP(C354,'Permen 49-2015'!$C$4:$H$653,6,FALSE)</f>
        <v>6</v>
      </c>
      <c r="F354" s="443">
        <v>6</v>
      </c>
      <c r="G354" s="369"/>
      <c r="H354" s="444" t="str">
        <f t="shared" si="5"/>
        <v/>
      </c>
    </row>
    <row r="355" spans="2:8" x14ac:dyDescent="0.2">
      <c r="B355" s="370">
        <v>351</v>
      </c>
      <c r="C355" s="371" t="s">
        <v>1815</v>
      </c>
      <c r="D355" s="377" t="s">
        <v>1816</v>
      </c>
      <c r="E355" s="368">
        <f>VLOOKUP(C355,'Permen 49-2015'!$C$4:$H$653,6,FALSE)</f>
        <v>6</v>
      </c>
      <c r="F355" s="443">
        <v>6</v>
      </c>
      <c r="G355" s="369"/>
      <c r="H355" s="444" t="str">
        <f t="shared" si="5"/>
        <v/>
      </c>
    </row>
    <row r="356" spans="2:8" x14ac:dyDescent="0.2">
      <c r="B356" s="370">
        <v>352</v>
      </c>
      <c r="C356" s="371" t="s">
        <v>1817</v>
      </c>
      <c r="D356" s="372" t="s">
        <v>1736</v>
      </c>
      <c r="E356" s="368">
        <f>VLOOKUP(C356,'Permen 49-2015'!$C$4:$H$653,6,FALSE)</f>
        <v>6</v>
      </c>
      <c r="F356" s="443">
        <v>6</v>
      </c>
      <c r="G356" s="369"/>
      <c r="H356" s="444" t="str">
        <f t="shared" si="5"/>
        <v/>
      </c>
    </row>
    <row r="357" spans="2:8" x14ac:dyDescent="0.2">
      <c r="B357" s="370">
        <v>353</v>
      </c>
      <c r="C357" s="371" t="s">
        <v>1818</v>
      </c>
      <c r="D357" s="372" t="s">
        <v>1736</v>
      </c>
      <c r="E357" s="368">
        <f>VLOOKUP(C357,'Permen 49-2015'!$C$4:$H$653,6,FALSE)</f>
        <v>6</v>
      </c>
      <c r="F357" s="443">
        <v>6</v>
      </c>
      <c r="G357" s="369"/>
      <c r="H357" s="444" t="str">
        <f t="shared" si="5"/>
        <v/>
      </c>
    </row>
    <row r="358" spans="2:8" x14ac:dyDescent="0.2">
      <c r="B358" s="370">
        <v>354</v>
      </c>
      <c r="C358" s="371" t="s">
        <v>1819</v>
      </c>
      <c r="D358" s="372" t="s">
        <v>1736</v>
      </c>
      <c r="E358" s="368">
        <f>VLOOKUP(C358,'Permen 49-2015'!$C$4:$H$653,6,FALSE)</f>
        <v>6</v>
      </c>
      <c r="F358" s="443">
        <v>6</v>
      </c>
      <c r="G358" s="369"/>
      <c r="H358" s="444" t="str">
        <f t="shared" si="5"/>
        <v/>
      </c>
    </row>
    <row r="359" spans="2:8" x14ac:dyDescent="0.2">
      <c r="B359" s="370">
        <v>355</v>
      </c>
      <c r="C359" s="371" t="s">
        <v>1820</v>
      </c>
      <c r="D359" s="372" t="s">
        <v>1736</v>
      </c>
      <c r="E359" s="368">
        <f>VLOOKUP(C359,'Permen 49-2015'!$C$4:$H$653,6,FALSE)</f>
        <v>6</v>
      </c>
      <c r="F359" s="443">
        <v>6</v>
      </c>
      <c r="G359" s="369"/>
      <c r="H359" s="444" t="str">
        <f t="shared" si="5"/>
        <v/>
      </c>
    </row>
    <row r="360" spans="2:8" x14ac:dyDescent="0.2">
      <c r="B360" s="370">
        <v>356</v>
      </c>
      <c r="C360" s="371" t="s">
        <v>830</v>
      </c>
      <c r="D360" s="372" t="s">
        <v>1736</v>
      </c>
      <c r="E360" s="368">
        <f>VLOOKUP(C360,'Permen 49-2015'!$C$4:$H$653,6,FALSE)</f>
        <v>6</v>
      </c>
      <c r="F360" s="443">
        <v>6</v>
      </c>
      <c r="G360" s="369"/>
      <c r="H360" s="444" t="str">
        <f t="shared" si="5"/>
        <v/>
      </c>
    </row>
    <row r="361" spans="2:8" x14ac:dyDescent="0.2">
      <c r="B361" s="370">
        <v>357</v>
      </c>
      <c r="C361" s="371" t="s">
        <v>1821</v>
      </c>
      <c r="D361" s="372" t="s">
        <v>1736</v>
      </c>
      <c r="E361" s="368">
        <f>VLOOKUP(C361,'Permen 49-2015'!$C$4:$H$653,6,FALSE)</f>
        <v>6</v>
      </c>
      <c r="F361" s="443">
        <v>6</v>
      </c>
      <c r="G361" s="369"/>
      <c r="H361" s="444" t="str">
        <f t="shared" si="5"/>
        <v/>
      </c>
    </row>
    <row r="362" spans="2:8" x14ac:dyDescent="0.2">
      <c r="B362" s="370">
        <v>358</v>
      </c>
      <c r="C362" s="371" t="s">
        <v>1822</v>
      </c>
      <c r="D362" s="372" t="s">
        <v>1823</v>
      </c>
      <c r="E362" s="368">
        <f>VLOOKUP(C362,'Permen 49-2015'!$C$4:$H$653,6,FALSE)</f>
        <v>6</v>
      </c>
      <c r="F362" s="443">
        <v>6</v>
      </c>
      <c r="G362" s="369"/>
      <c r="H362" s="444" t="str">
        <f t="shared" si="5"/>
        <v/>
      </c>
    </row>
    <row r="363" spans="2:8" x14ac:dyDescent="0.2">
      <c r="B363" s="370">
        <v>359</v>
      </c>
      <c r="C363" s="371" t="s">
        <v>1824</v>
      </c>
      <c r="D363" s="372" t="s">
        <v>1825</v>
      </c>
      <c r="E363" s="368">
        <f>VLOOKUP(C363,'Permen 49-2015'!$C$4:$H$653,6,FALSE)</f>
        <v>6</v>
      </c>
      <c r="F363" s="443">
        <v>6</v>
      </c>
      <c r="G363" s="369"/>
      <c r="H363" s="444" t="str">
        <f t="shared" si="5"/>
        <v/>
      </c>
    </row>
    <row r="364" spans="2:8" x14ac:dyDescent="0.2">
      <c r="B364" s="370">
        <v>360</v>
      </c>
      <c r="C364" s="371" t="s">
        <v>1826</v>
      </c>
      <c r="D364" s="373" t="s">
        <v>1736</v>
      </c>
      <c r="E364" s="368">
        <f>VLOOKUP(C364,'Permen 49-2015'!$C$4:$H$653,6,FALSE)</f>
        <v>6</v>
      </c>
      <c r="F364" s="443">
        <v>6</v>
      </c>
      <c r="G364" s="369"/>
      <c r="H364" s="444" t="str">
        <f t="shared" si="5"/>
        <v/>
      </c>
    </row>
    <row r="365" spans="2:8" x14ac:dyDescent="0.2">
      <c r="B365" s="370">
        <v>361</v>
      </c>
      <c r="C365" s="371" t="s">
        <v>1827</v>
      </c>
      <c r="D365" s="379" t="s">
        <v>1736</v>
      </c>
      <c r="E365" s="368">
        <f>VLOOKUP(C365,'Permen 49-2015'!$C$4:$H$653,6,FALSE)</f>
        <v>6</v>
      </c>
      <c r="F365" s="443">
        <v>6</v>
      </c>
      <c r="G365" s="369"/>
      <c r="H365" s="444" t="str">
        <f t="shared" si="5"/>
        <v/>
      </c>
    </row>
    <row r="366" spans="2:8" x14ac:dyDescent="0.2">
      <c r="B366" s="370">
        <v>362</v>
      </c>
      <c r="C366" s="371" t="s">
        <v>1828</v>
      </c>
      <c r="D366" s="372" t="s">
        <v>1736</v>
      </c>
      <c r="E366" s="368">
        <f>VLOOKUP(C366,'Permen 49-2015'!$C$4:$H$653,6,FALSE)</f>
        <v>6</v>
      </c>
      <c r="F366" s="443">
        <v>6</v>
      </c>
      <c r="G366" s="369"/>
      <c r="H366" s="444" t="str">
        <f t="shared" si="5"/>
        <v/>
      </c>
    </row>
    <row r="367" spans="2:8" x14ac:dyDescent="0.2">
      <c r="B367" s="370">
        <v>363</v>
      </c>
      <c r="C367" s="371" t="s">
        <v>1829</v>
      </c>
      <c r="D367" s="372" t="s">
        <v>1823</v>
      </c>
      <c r="E367" s="368">
        <f>VLOOKUP(C367,'Permen 49-2015'!$C$4:$H$653,6,FALSE)</f>
        <v>6</v>
      </c>
      <c r="F367" s="443">
        <v>6</v>
      </c>
      <c r="G367" s="369"/>
      <c r="H367" s="444" t="str">
        <f t="shared" si="5"/>
        <v/>
      </c>
    </row>
    <row r="368" spans="2:8" x14ac:dyDescent="0.2">
      <c r="B368" s="370">
        <v>364</v>
      </c>
      <c r="C368" s="371" t="s">
        <v>1830</v>
      </c>
      <c r="D368" s="372" t="s">
        <v>1736</v>
      </c>
      <c r="E368" s="368">
        <f>VLOOKUP(C368,'Permen 49-2015'!$C$4:$H$653,6,FALSE)</f>
        <v>6</v>
      </c>
      <c r="F368" s="443">
        <v>6</v>
      </c>
      <c r="G368" s="369"/>
      <c r="H368" s="444" t="str">
        <f t="shared" si="5"/>
        <v/>
      </c>
    </row>
    <row r="369" spans="2:8" x14ac:dyDescent="0.2">
      <c r="B369" s="370">
        <v>365</v>
      </c>
      <c r="C369" s="371" t="s">
        <v>1831</v>
      </c>
      <c r="D369" s="372" t="s">
        <v>1736</v>
      </c>
      <c r="E369" s="368">
        <f>VLOOKUP(C369,'Permen 49-2015'!$C$4:$H$653,6,FALSE)</f>
        <v>6</v>
      </c>
      <c r="F369" s="443">
        <v>6</v>
      </c>
      <c r="G369" s="369"/>
      <c r="H369" s="444" t="str">
        <f t="shared" si="5"/>
        <v/>
      </c>
    </row>
    <row r="370" spans="2:8" x14ac:dyDescent="0.2">
      <c r="B370" s="370">
        <v>366</v>
      </c>
      <c r="C370" s="371" t="s">
        <v>1832</v>
      </c>
      <c r="D370" s="372" t="s">
        <v>1736</v>
      </c>
      <c r="E370" s="368">
        <f>VLOOKUP(C370,'Permen 49-2015'!$C$4:$H$653,6,FALSE)</f>
        <v>6</v>
      </c>
      <c r="F370" s="443">
        <v>6</v>
      </c>
      <c r="G370" s="369"/>
      <c r="H370" s="444" t="str">
        <f t="shared" si="5"/>
        <v/>
      </c>
    </row>
    <row r="371" spans="2:8" x14ac:dyDescent="0.2">
      <c r="B371" s="370">
        <v>367</v>
      </c>
      <c r="C371" s="371" t="s">
        <v>1833</v>
      </c>
      <c r="D371" s="372" t="s">
        <v>1736</v>
      </c>
      <c r="E371" s="368">
        <f>VLOOKUP(C371,'Permen 49-2015'!$C$4:$H$653,6,FALSE)</f>
        <v>6</v>
      </c>
      <c r="F371" s="443">
        <v>6</v>
      </c>
      <c r="G371" s="369"/>
      <c r="H371" s="444" t="str">
        <f t="shared" si="5"/>
        <v/>
      </c>
    </row>
    <row r="372" spans="2:8" x14ac:dyDescent="0.2">
      <c r="B372" s="370">
        <v>368</v>
      </c>
      <c r="C372" s="371" t="s">
        <v>1834</v>
      </c>
      <c r="D372" s="372" t="s">
        <v>1736</v>
      </c>
      <c r="E372" s="368">
        <f>VLOOKUP(C372,'Permen 49-2015'!$C$4:$H$653,6,FALSE)</f>
        <v>6</v>
      </c>
      <c r="F372" s="443">
        <v>6</v>
      </c>
      <c r="G372" s="369"/>
      <c r="H372" s="444" t="str">
        <f t="shared" si="5"/>
        <v/>
      </c>
    </row>
    <row r="373" spans="2:8" x14ac:dyDescent="0.2">
      <c r="B373" s="370">
        <v>369</v>
      </c>
      <c r="C373" s="371" t="s">
        <v>1835</v>
      </c>
      <c r="D373" s="372" t="s">
        <v>1736</v>
      </c>
      <c r="E373" s="368">
        <f>VLOOKUP(C373,'Permen 49-2015'!$C$4:$H$653,6,FALSE)</f>
        <v>6</v>
      </c>
      <c r="F373" s="443">
        <v>6</v>
      </c>
      <c r="G373" s="369"/>
      <c r="H373" s="444" t="str">
        <f t="shared" si="5"/>
        <v/>
      </c>
    </row>
    <row r="374" spans="2:8" x14ac:dyDescent="0.2">
      <c r="B374" s="370">
        <v>370</v>
      </c>
      <c r="C374" s="371" t="s">
        <v>1836</v>
      </c>
      <c r="D374" s="372" t="s">
        <v>1736</v>
      </c>
      <c r="E374" s="368">
        <f>VLOOKUP(C374,'Permen 49-2015'!$C$4:$H$653,6,FALSE)</f>
        <v>6</v>
      </c>
      <c r="F374" s="443">
        <v>6</v>
      </c>
      <c r="G374" s="369"/>
      <c r="H374" s="444" t="str">
        <f t="shared" si="5"/>
        <v/>
      </c>
    </row>
    <row r="375" spans="2:8" x14ac:dyDescent="0.2">
      <c r="B375" s="370">
        <v>371</v>
      </c>
      <c r="C375" s="371" t="s">
        <v>1837</v>
      </c>
      <c r="D375" s="372" t="s">
        <v>1736</v>
      </c>
      <c r="E375" s="368">
        <f>VLOOKUP(C375,'Permen 49-2015'!$C$4:$H$653,6,FALSE)</f>
        <v>6</v>
      </c>
      <c r="F375" s="443">
        <v>6</v>
      </c>
      <c r="G375" s="369"/>
      <c r="H375" s="444" t="str">
        <f t="shared" si="5"/>
        <v/>
      </c>
    </row>
    <row r="376" spans="2:8" x14ac:dyDescent="0.2">
      <c r="B376" s="370">
        <v>372</v>
      </c>
      <c r="C376" s="371" t="s">
        <v>1838</v>
      </c>
      <c r="D376" s="372" t="s">
        <v>1839</v>
      </c>
      <c r="E376" s="368" t="e">
        <f>VLOOKUP(C376,'Permen 49-2015'!$C$4:$H$653,6,FALSE)</f>
        <v>#N/A</v>
      </c>
      <c r="F376" s="443">
        <v>6</v>
      </c>
      <c r="G376" s="369"/>
      <c r="H376" s="444" t="e">
        <f t="shared" si="5"/>
        <v>#N/A</v>
      </c>
    </row>
    <row r="377" spans="2:8" x14ac:dyDescent="0.2">
      <c r="B377" s="370">
        <v>373</v>
      </c>
      <c r="C377" s="371" t="s">
        <v>1840</v>
      </c>
      <c r="D377" s="372" t="s">
        <v>2560</v>
      </c>
      <c r="E377" s="368">
        <f>VLOOKUP(C377,'Permen 49-2015'!$C$4:$H$653,6,FALSE)</f>
        <v>6</v>
      </c>
      <c r="F377" s="443">
        <v>6</v>
      </c>
      <c r="G377" s="369"/>
      <c r="H377" s="444" t="str">
        <f t="shared" si="5"/>
        <v/>
      </c>
    </row>
    <row r="378" spans="2:8" x14ac:dyDescent="0.2">
      <c r="B378" s="370">
        <v>374</v>
      </c>
      <c r="C378" s="371" t="s">
        <v>1841</v>
      </c>
      <c r="D378" s="372" t="s">
        <v>2560</v>
      </c>
      <c r="E378" s="368">
        <f>VLOOKUP(C378,'Permen 49-2015'!$C$4:$H$653,6,FALSE)</f>
        <v>6</v>
      </c>
      <c r="F378" s="443">
        <v>6</v>
      </c>
      <c r="G378" s="369"/>
      <c r="H378" s="444" t="str">
        <f t="shared" si="5"/>
        <v/>
      </c>
    </row>
    <row r="379" spans="2:8" x14ac:dyDescent="0.2">
      <c r="B379" s="370">
        <v>375</v>
      </c>
      <c r="C379" s="371" t="s">
        <v>1842</v>
      </c>
      <c r="D379" s="372" t="s">
        <v>1736</v>
      </c>
      <c r="E379" s="368">
        <f>VLOOKUP(C379,'Permen 49-2015'!$C$4:$H$653,6,FALSE)</f>
        <v>6</v>
      </c>
      <c r="F379" s="443">
        <v>6</v>
      </c>
      <c r="G379" s="369"/>
      <c r="H379" s="444" t="str">
        <f t="shared" si="5"/>
        <v/>
      </c>
    </row>
    <row r="380" spans="2:8" ht="32" x14ac:dyDescent="0.2">
      <c r="B380" s="370">
        <v>376</v>
      </c>
      <c r="C380" s="371" t="s">
        <v>1843</v>
      </c>
      <c r="D380" s="372" t="s">
        <v>1736</v>
      </c>
      <c r="E380" s="368">
        <f>VLOOKUP(C380,'Permen 49-2015'!$C$4:$H$653,6,FALSE)</f>
        <v>6</v>
      </c>
      <c r="F380" s="443">
        <v>6</v>
      </c>
      <c r="G380" s="369"/>
      <c r="H380" s="444" t="str">
        <f t="shared" si="5"/>
        <v/>
      </c>
    </row>
    <row r="381" spans="2:8" ht="32" x14ac:dyDescent="0.2">
      <c r="B381" s="370">
        <v>377</v>
      </c>
      <c r="C381" s="371" t="s">
        <v>1844</v>
      </c>
      <c r="D381" s="377" t="s">
        <v>1736</v>
      </c>
      <c r="E381" s="368">
        <f>VLOOKUP(C381,'Permen 49-2015'!$C$4:$H$653,6,FALSE)</f>
        <v>6</v>
      </c>
      <c r="F381" s="443">
        <v>6</v>
      </c>
      <c r="G381" s="369"/>
      <c r="H381" s="444" t="str">
        <f t="shared" si="5"/>
        <v/>
      </c>
    </row>
    <row r="382" spans="2:8" ht="32" x14ac:dyDescent="0.2">
      <c r="B382" s="370">
        <v>378</v>
      </c>
      <c r="C382" s="371" t="s">
        <v>1845</v>
      </c>
      <c r="D382" s="377" t="s">
        <v>1736</v>
      </c>
      <c r="E382" s="368">
        <f>VLOOKUP(C382,'Permen 49-2015'!$C$4:$H$653,6,FALSE)</f>
        <v>6</v>
      </c>
      <c r="F382" s="443">
        <v>6</v>
      </c>
      <c r="G382" s="369"/>
      <c r="H382" s="444" t="str">
        <f t="shared" si="5"/>
        <v/>
      </c>
    </row>
    <row r="383" spans="2:8" ht="32" x14ac:dyDescent="0.2">
      <c r="B383" s="370">
        <v>379</v>
      </c>
      <c r="C383" s="371" t="s">
        <v>1846</v>
      </c>
      <c r="D383" s="372" t="s">
        <v>1736</v>
      </c>
      <c r="E383" s="368">
        <f>VLOOKUP(C383,'Permen 49-2015'!$C$4:$H$653,6,FALSE)</f>
        <v>6</v>
      </c>
      <c r="F383" s="443">
        <v>6</v>
      </c>
      <c r="G383" s="369"/>
      <c r="H383" s="444" t="str">
        <f t="shared" si="5"/>
        <v/>
      </c>
    </row>
    <row r="384" spans="2:8" x14ac:dyDescent="0.2">
      <c r="B384" s="370">
        <v>380</v>
      </c>
      <c r="C384" s="371" t="s">
        <v>1847</v>
      </c>
      <c r="D384" s="377" t="s">
        <v>1736</v>
      </c>
      <c r="E384" s="368">
        <f>VLOOKUP(C384,'Permen 49-2015'!$C$4:$H$653,6,FALSE)</f>
        <v>6</v>
      </c>
      <c r="F384" s="443">
        <v>6</v>
      </c>
      <c r="G384" s="369"/>
      <c r="H384" s="444" t="str">
        <f t="shared" si="5"/>
        <v/>
      </c>
    </row>
    <row r="385" spans="2:8" x14ac:dyDescent="0.2">
      <c r="B385" s="370">
        <v>381</v>
      </c>
      <c r="C385" s="371" t="s">
        <v>1848</v>
      </c>
      <c r="D385" s="377" t="s">
        <v>1736</v>
      </c>
      <c r="E385" s="368">
        <f>VLOOKUP(C385,'Permen 49-2015'!$C$4:$H$653,6,FALSE)</f>
        <v>6</v>
      </c>
      <c r="F385" s="443">
        <v>6</v>
      </c>
      <c r="G385" s="369"/>
      <c r="H385" s="444" t="str">
        <f t="shared" si="5"/>
        <v/>
      </c>
    </row>
    <row r="386" spans="2:8" x14ac:dyDescent="0.2">
      <c r="B386" s="370">
        <v>382</v>
      </c>
      <c r="C386" s="371" t="s">
        <v>1849</v>
      </c>
      <c r="D386" s="372" t="s">
        <v>1736</v>
      </c>
      <c r="E386" s="368">
        <f>VLOOKUP(C386,'Permen 49-2015'!$C$4:$H$653,6,FALSE)</f>
        <v>6</v>
      </c>
      <c r="F386" s="443">
        <v>6</v>
      </c>
      <c r="G386" s="369"/>
      <c r="H386" s="444" t="str">
        <f t="shared" si="5"/>
        <v/>
      </c>
    </row>
    <row r="387" spans="2:8" x14ac:dyDescent="0.2">
      <c r="B387" s="370">
        <v>383</v>
      </c>
      <c r="C387" s="371" t="s">
        <v>1850</v>
      </c>
      <c r="D387" s="372" t="s">
        <v>1777</v>
      </c>
      <c r="E387" s="368">
        <f>VLOOKUP(C387,'Permen 49-2015'!$C$4:$H$653,6,FALSE)</f>
        <v>6</v>
      </c>
      <c r="F387" s="443">
        <v>6</v>
      </c>
      <c r="G387" s="369"/>
      <c r="H387" s="444" t="str">
        <f t="shared" si="5"/>
        <v/>
      </c>
    </row>
    <row r="388" spans="2:8" x14ac:dyDescent="0.2">
      <c r="B388" s="370">
        <v>384</v>
      </c>
      <c r="C388" s="371" t="s">
        <v>1851</v>
      </c>
      <c r="D388" s="372" t="s">
        <v>1852</v>
      </c>
      <c r="E388" s="368">
        <f>VLOOKUP(C388,'Permen 49-2015'!$C$4:$H$653,6,FALSE)</f>
        <v>6</v>
      </c>
      <c r="F388" s="443">
        <v>6</v>
      </c>
      <c r="G388" s="369"/>
      <c r="H388" s="444" t="str">
        <f t="shared" si="5"/>
        <v/>
      </c>
    </row>
    <row r="389" spans="2:8" ht="32" x14ac:dyDescent="0.2">
      <c r="B389" s="370">
        <v>385</v>
      </c>
      <c r="C389" s="371" t="s">
        <v>2561</v>
      </c>
      <c r="D389" s="372" t="s">
        <v>1736</v>
      </c>
      <c r="E389" s="368" t="e">
        <f>VLOOKUP(C389,'Permen 49-2015'!$C$4:$H$653,6,FALSE)</f>
        <v>#N/A</v>
      </c>
      <c r="F389" s="443">
        <v>6</v>
      </c>
      <c r="G389" s="369"/>
      <c r="H389" s="444" t="e">
        <f t="shared" ref="H389:H452" si="6">IF(E389=F389,"","x")</f>
        <v>#N/A</v>
      </c>
    </row>
    <row r="390" spans="2:8" ht="32" x14ac:dyDescent="0.2">
      <c r="B390" s="370">
        <v>386</v>
      </c>
      <c r="C390" s="371" t="s">
        <v>1853</v>
      </c>
      <c r="D390" s="372" t="s">
        <v>1736</v>
      </c>
      <c r="E390" s="368">
        <f>VLOOKUP(C390,'Permen 49-2015'!$C$4:$H$653,6,FALSE)</f>
        <v>6</v>
      </c>
      <c r="F390" s="443">
        <v>6</v>
      </c>
      <c r="G390" s="369"/>
      <c r="H390" s="444" t="str">
        <f t="shared" si="6"/>
        <v/>
      </c>
    </row>
    <row r="391" spans="2:8" ht="32" x14ac:dyDescent="0.2">
      <c r="B391" s="370">
        <v>387</v>
      </c>
      <c r="C391" s="371" t="s">
        <v>1854</v>
      </c>
      <c r="D391" s="372" t="s">
        <v>1736</v>
      </c>
      <c r="E391" s="368">
        <f>VLOOKUP(C391,'Permen 49-2015'!$C$4:$H$653,6,FALSE)</f>
        <v>6</v>
      </c>
      <c r="F391" s="443">
        <v>6</v>
      </c>
      <c r="G391" s="369"/>
      <c r="H391" s="444" t="str">
        <f t="shared" si="6"/>
        <v/>
      </c>
    </row>
    <row r="392" spans="2:8" x14ac:dyDescent="0.2">
      <c r="B392" s="370">
        <v>388</v>
      </c>
      <c r="C392" s="371" t="s">
        <v>1855</v>
      </c>
      <c r="D392" s="379" t="s">
        <v>1736</v>
      </c>
      <c r="E392" s="368">
        <f>VLOOKUP(C392,'Permen 49-2015'!$C$4:$H$653,6,FALSE)</f>
        <v>6</v>
      </c>
      <c r="F392" s="443">
        <v>6</v>
      </c>
      <c r="G392" s="369"/>
      <c r="H392" s="444" t="str">
        <f t="shared" si="6"/>
        <v/>
      </c>
    </row>
    <row r="393" spans="2:8" x14ac:dyDescent="0.2">
      <c r="B393" s="370">
        <v>389</v>
      </c>
      <c r="C393" s="371" t="s">
        <v>1856</v>
      </c>
      <c r="D393" s="372" t="s">
        <v>1736</v>
      </c>
      <c r="E393" s="368">
        <f>VLOOKUP(C393,'Permen 49-2015'!$C$4:$H$653,6,FALSE)</f>
        <v>6</v>
      </c>
      <c r="F393" s="443">
        <v>6</v>
      </c>
      <c r="G393" s="369"/>
      <c r="H393" s="444" t="str">
        <f t="shared" si="6"/>
        <v/>
      </c>
    </row>
    <row r="394" spans="2:8" x14ac:dyDescent="0.2">
      <c r="B394" s="370">
        <v>390</v>
      </c>
      <c r="C394" s="371" t="s">
        <v>1857</v>
      </c>
      <c r="D394" s="373" t="s">
        <v>1736</v>
      </c>
      <c r="E394" s="368">
        <f>VLOOKUP(C394,'Permen 49-2015'!$C$4:$H$653,6,FALSE)</f>
        <v>6</v>
      </c>
      <c r="F394" s="443">
        <v>6</v>
      </c>
      <c r="G394" s="369"/>
      <c r="H394" s="444" t="str">
        <f t="shared" si="6"/>
        <v/>
      </c>
    </row>
    <row r="395" spans="2:8" ht="32" x14ac:dyDescent="0.2">
      <c r="B395" s="370">
        <v>391</v>
      </c>
      <c r="C395" s="371" t="s">
        <v>1858</v>
      </c>
      <c r="D395" s="372" t="s">
        <v>1736</v>
      </c>
      <c r="E395" s="368">
        <f>VLOOKUP(C395,'Permen 49-2015'!$C$4:$H$653,6,FALSE)</f>
        <v>6</v>
      </c>
      <c r="F395" s="443">
        <v>6</v>
      </c>
      <c r="G395" s="369"/>
      <c r="H395" s="444" t="str">
        <f t="shared" si="6"/>
        <v/>
      </c>
    </row>
    <row r="396" spans="2:8" x14ac:dyDescent="0.2">
      <c r="B396" s="370">
        <v>392</v>
      </c>
      <c r="C396" s="371" t="s">
        <v>1859</v>
      </c>
      <c r="D396" s="372" t="s">
        <v>1736</v>
      </c>
      <c r="E396" s="368">
        <f>VLOOKUP(C396,'Permen 49-2015'!$C$4:$H$653,6,FALSE)</f>
        <v>6</v>
      </c>
      <c r="F396" s="443">
        <v>6</v>
      </c>
      <c r="G396" s="369"/>
      <c r="H396" s="444" t="str">
        <f t="shared" si="6"/>
        <v/>
      </c>
    </row>
    <row r="397" spans="2:8" x14ac:dyDescent="0.2">
      <c r="B397" s="370">
        <v>393</v>
      </c>
      <c r="C397" s="371" t="s">
        <v>2562</v>
      </c>
      <c r="D397" s="374" t="s">
        <v>1736</v>
      </c>
      <c r="E397" s="368" t="e">
        <f>VLOOKUP(C397,'Permen 49-2015'!$C$4:$H$653,6,FALSE)</f>
        <v>#N/A</v>
      </c>
      <c r="F397" s="443">
        <v>6</v>
      </c>
      <c r="G397" s="369"/>
      <c r="H397" s="444" t="e">
        <f t="shared" si="6"/>
        <v>#N/A</v>
      </c>
    </row>
    <row r="398" spans="2:8" x14ac:dyDescent="0.2">
      <c r="B398" s="370">
        <v>394</v>
      </c>
      <c r="C398" s="371" t="s">
        <v>1860</v>
      </c>
      <c r="D398" s="373" t="s">
        <v>1736</v>
      </c>
      <c r="E398" s="368">
        <f>VLOOKUP(C398,'Permen 49-2015'!$C$4:$H$653,6,FALSE)</f>
        <v>6</v>
      </c>
      <c r="F398" s="443">
        <v>6</v>
      </c>
      <c r="G398" s="369"/>
      <c r="H398" s="444" t="str">
        <f t="shared" si="6"/>
        <v/>
      </c>
    </row>
    <row r="399" spans="2:8" ht="32" x14ac:dyDescent="0.2">
      <c r="B399" s="370">
        <v>395</v>
      </c>
      <c r="C399" s="371" t="s">
        <v>1861</v>
      </c>
      <c r="D399" s="372" t="s">
        <v>1736</v>
      </c>
      <c r="E399" s="368">
        <f>VLOOKUP(C399,'Permen 49-2015'!$C$4:$H$653,6,FALSE)</f>
        <v>6</v>
      </c>
      <c r="F399" s="443">
        <v>6</v>
      </c>
      <c r="G399" s="369"/>
      <c r="H399" s="444" t="str">
        <f t="shared" si="6"/>
        <v/>
      </c>
    </row>
    <row r="400" spans="2:8" ht="32" x14ac:dyDescent="0.2">
      <c r="B400" s="370">
        <v>396</v>
      </c>
      <c r="C400" s="371" t="s">
        <v>1862</v>
      </c>
      <c r="D400" s="372" t="s">
        <v>1736</v>
      </c>
      <c r="E400" s="368">
        <f>VLOOKUP(C400,'Permen 49-2015'!$C$4:$H$653,6,FALSE)</f>
        <v>6</v>
      </c>
      <c r="F400" s="443">
        <v>6</v>
      </c>
      <c r="G400" s="369"/>
      <c r="H400" s="444" t="str">
        <f t="shared" si="6"/>
        <v/>
      </c>
    </row>
    <row r="401" spans="2:8" ht="32" x14ac:dyDescent="0.2">
      <c r="B401" s="370">
        <v>397</v>
      </c>
      <c r="C401" s="371" t="s">
        <v>1863</v>
      </c>
      <c r="D401" s="372" t="s">
        <v>1736</v>
      </c>
      <c r="E401" s="368">
        <f>VLOOKUP(C401,'Permen 49-2015'!$C$4:$H$653,6,FALSE)</f>
        <v>6</v>
      </c>
      <c r="F401" s="443">
        <v>6</v>
      </c>
      <c r="G401" s="369"/>
      <c r="H401" s="444" t="str">
        <f t="shared" si="6"/>
        <v/>
      </c>
    </row>
    <row r="402" spans="2:8" ht="32" x14ac:dyDescent="0.2">
      <c r="B402" s="370">
        <v>398</v>
      </c>
      <c r="C402" s="371" t="s">
        <v>1864</v>
      </c>
      <c r="D402" s="372" t="s">
        <v>1736</v>
      </c>
      <c r="E402" s="368">
        <f>VLOOKUP(C402,'Permen 49-2015'!$C$4:$H$653,6,FALSE)</f>
        <v>6</v>
      </c>
      <c r="F402" s="443">
        <v>6</v>
      </c>
      <c r="G402" s="369"/>
      <c r="H402" s="444" t="str">
        <f t="shared" si="6"/>
        <v/>
      </c>
    </row>
    <row r="403" spans="2:8" ht="32" x14ac:dyDescent="0.2">
      <c r="B403" s="370">
        <v>399</v>
      </c>
      <c r="C403" s="371" t="s">
        <v>1865</v>
      </c>
      <c r="D403" s="372" t="s">
        <v>1736</v>
      </c>
      <c r="E403" s="368">
        <f>VLOOKUP(C403,'Permen 49-2015'!$C$4:$H$653,6,FALSE)</f>
        <v>6</v>
      </c>
      <c r="F403" s="443">
        <v>6</v>
      </c>
      <c r="G403" s="369"/>
      <c r="H403" s="444" t="str">
        <f t="shared" si="6"/>
        <v/>
      </c>
    </row>
    <row r="404" spans="2:8" x14ac:dyDescent="0.2">
      <c r="B404" s="370">
        <v>400</v>
      </c>
      <c r="C404" s="371" t="s">
        <v>1866</v>
      </c>
      <c r="D404" s="372" t="s">
        <v>1736</v>
      </c>
      <c r="E404" s="368">
        <f>VLOOKUP(C404,'Permen 49-2015'!$C$4:$H$653,6,FALSE)</f>
        <v>6</v>
      </c>
      <c r="F404" s="443">
        <v>6</v>
      </c>
      <c r="G404" s="369"/>
      <c r="H404" s="444" t="str">
        <f t="shared" si="6"/>
        <v/>
      </c>
    </row>
    <row r="405" spans="2:8" x14ac:dyDescent="0.2">
      <c r="B405" s="370">
        <v>401</v>
      </c>
      <c r="C405" s="371" t="s">
        <v>1867</v>
      </c>
      <c r="D405" s="372" t="s">
        <v>1868</v>
      </c>
      <c r="E405" s="368">
        <f>VLOOKUP(C405,'Permen 49-2015'!$C$4:$H$653,6,FALSE)</f>
        <v>6</v>
      </c>
      <c r="F405" s="443">
        <v>6</v>
      </c>
      <c r="G405" s="369"/>
      <c r="H405" s="444" t="str">
        <f t="shared" si="6"/>
        <v/>
      </c>
    </row>
    <row r="406" spans="2:8" x14ac:dyDescent="0.2">
      <c r="B406" s="370">
        <v>402</v>
      </c>
      <c r="C406" s="371" t="s">
        <v>1869</v>
      </c>
      <c r="D406" s="372" t="s">
        <v>1870</v>
      </c>
      <c r="E406" s="368">
        <f>VLOOKUP(C406,'Permen 49-2015'!$C$4:$H$653,6,FALSE)</f>
        <v>6</v>
      </c>
      <c r="F406" s="443">
        <v>6</v>
      </c>
      <c r="G406" s="369"/>
      <c r="H406" s="444" t="str">
        <f t="shared" si="6"/>
        <v/>
      </c>
    </row>
    <row r="407" spans="2:8" x14ac:dyDescent="0.2">
      <c r="B407" s="370">
        <v>403</v>
      </c>
      <c r="C407" s="371" t="s">
        <v>1871</v>
      </c>
      <c r="D407" s="372" t="s">
        <v>1736</v>
      </c>
      <c r="E407" s="368">
        <f>VLOOKUP(C407,'Permen 49-2015'!$C$4:$H$653,6,FALSE)</f>
        <v>6</v>
      </c>
      <c r="F407" s="443">
        <v>6</v>
      </c>
      <c r="G407" s="369"/>
      <c r="H407" s="444" t="str">
        <f t="shared" si="6"/>
        <v/>
      </c>
    </row>
    <row r="408" spans="2:8" x14ac:dyDescent="0.2">
      <c r="B408" s="370">
        <v>404</v>
      </c>
      <c r="C408" s="371" t="s">
        <v>1872</v>
      </c>
      <c r="D408" s="372" t="s">
        <v>1873</v>
      </c>
      <c r="E408" s="368">
        <f>VLOOKUP(C408,'Permen 49-2015'!$C$4:$H$653,6,FALSE)</f>
        <v>6</v>
      </c>
      <c r="F408" s="443">
        <v>6</v>
      </c>
      <c r="G408" s="369"/>
      <c r="H408" s="444" t="str">
        <f t="shared" si="6"/>
        <v/>
      </c>
    </row>
    <row r="409" spans="2:8" x14ac:dyDescent="0.2">
      <c r="B409" s="370">
        <v>405</v>
      </c>
      <c r="C409" s="371" t="s">
        <v>1874</v>
      </c>
      <c r="D409" s="372" t="s">
        <v>1873</v>
      </c>
      <c r="E409" s="368">
        <f>VLOOKUP(C409,'Permen 49-2015'!$C$4:$H$653,6,FALSE)</f>
        <v>6</v>
      </c>
      <c r="F409" s="443">
        <v>6</v>
      </c>
      <c r="G409" s="369"/>
      <c r="H409" s="444" t="str">
        <f t="shared" si="6"/>
        <v/>
      </c>
    </row>
    <row r="410" spans="2:8" x14ac:dyDescent="0.2">
      <c r="B410" s="370">
        <v>406</v>
      </c>
      <c r="C410" s="371" t="s">
        <v>1875</v>
      </c>
      <c r="D410" s="374" t="s">
        <v>1736</v>
      </c>
      <c r="E410" s="368">
        <f>VLOOKUP(C410,'Permen 49-2015'!$C$4:$H$653,6,FALSE)</f>
        <v>6</v>
      </c>
      <c r="F410" s="443">
        <v>6</v>
      </c>
      <c r="G410" s="369"/>
      <c r="H410" s="444" t="str">
        <f t="shared" si="6"/>
        <v/>
      </c>
    </row>
    <row r="411" spans="2:8" x14ac:dyDescent="0.2">
      <c r="B411" s="370">
        <v>407</v>
      </c>
      <c r="C411" s="371" t="s">
        <v>1876</v>
      </c>
      <c r="D411" s="379" t="s">
        <v>1736</v>
      </c>
      <c r="E411" s="368">
        <f>VLOOKUP(C411,'Permen 49-2015'!$C$4:$H$653,6,FALSE)</f>
        <v>6</v>
      </c>
      <c r="F411" s="443">
        <v>6</v>
      </c>
      <c r="G411" s="369"/>
      <c r="H411" s="444" t="str">
        <f t="shared" si="6"/>
        <v/>
      </c>
    </row>
    <row r="412" spans="2:8" ht="32" x14ac:dyDescent="0.2">
      <c r="B412" s="370">
        <v>408</v>
      </c>
      <c r="C412" s="371" t="s">
        <v>1877</v>
      </c>
      <c r="D412" s="379" t="s">
        <v>1736</v>
      </c>
      <c r="E412" s="368">
        <f>VLOOKUP(C412,'Permen 49-2015'!$C$4:$H$653,6,FALSE)</f>
        <v>6</v>
      </c>
      <c r="F412" s="443">
        <v>6</v>
      </c>
      <c r="G412" s="369"/>
      <c r="H412" s="444" t="str">
        <f t="shared" si="6"/>
        <v/>
      </c>
    </row>
    <row r="413" spans="2:8" x14ac:dyDescent="0.2">
      <c r="B413" s="370">
        <v>409</v>
      </c>
      <c r="C413" s="371" t="s">
        <v>1878</v>
      </c>
      <c r="D413" s="374" t="s">
        <v>1736</v>
      </c>
      <c r="E413" s="368">
        <f>VLOOKUP(C413,'Permen 49-2015'!$C$4:$H$653,6,FALSE)</f>
        <v>6</v>
      </c>
      <c r="F413" s="443">
        <v>6</v>
      </c>
      <c r="G413" s="369"/>
      <c r="H413" s="444" t="str">
        <f t="shared" si="6"/>
        <v/>
      </c>
    </row>
    <row r="414" spans="2:8" x14ac:dyDescent="0.2">
      <c r="B414" s="370">
        <v>410</v>
      </c>
      <c r="C414" s="371" t="s">
        <v>1879</v>
      </c>
      <c r="D414" s="379" t="s">
        <v>1736</v>
      </c>
      <c r="E414" s="368">
        <f>VLOOKUP(C414,'Permen 49-2015'!$C$4:$H$653,6,FALSE)</f>
        <v>6</v>
      </c>
      <c r="F414" s="443">
        <v>6</v>
      </c>
      <c r="G414" s="369"/>
      <c r="H414" s="444" t="str">
        <f t="shared" si="6"/>
        <v/>
      </c>
    </row>
    <row r="415" spans="2:8" x14ac:dyDescent="0.2">
      <c r="B415" s="370">
        <v>411</v>
      </c>
      <c r="C415" s="371" t="s">
        <v>1880</v>
      </c>
      <c r="D415" s="373" t="s">
        <v>1736</v>
      </c>
      <c r="E415" s="368">
        <f>VLOOKUP(C415,'Permen 49-2015'!$C$4:$H$653,6,FALSE)</f>
        <v>6</v>
      </c>
      <c r="F415" s="443">
        <v>6</v>
      </c>
      <c r="G415" s="369"/>
      <c r="H415" s="444" t="str">
        <f t="shared" si="6"/>
        <v/>
      </c>
    </row>
    <row r="416" spans="2:8" x14ac:dyDescent="0.2">
      <c r="B416" s="370">
        <v>412</v>
      </c>
      <c r="C416" s="371" t="s">
        <v>1881</v>
      </c>
      <c r="D416" s="379" t="s">
        <v>1882</v>
      </c>
      <c r="E416" s="368">
        <f>VLOOKUP(C416,'Permen 49-2015'!$C$4:$H$653,6,FALSE)</f>
        <v>6</v>
      </c>
      <c r="F416" s="443">
        <v>6</v>
      </c>
      <c r="G416" s="369"/>
      <c r="H416" s="444" t="str">
        <f t="shared" si="6"/>
        <v/>
      </c>
    </row>
    <row r="417" spans="2:8" x14ac:dyDescent="0.2">
      <c r="B417" s="370">
        <v>413</v>
      </c>
      <c r="C417" s="371" t="s">
        <v>1883</v>
      </c>
      <c r="D417" s="379" t="s">
        <v>1736</v>
      </c>
      <c r="E417" s="368">
        <f>VLOOKUP(C417,'Permen 49-2015'!$C$4:$H$653,6,FALSE)</f>
        <v>6</v>
      </c>
      <c r="F417" s="443">
        <v>6</v>
      </c>
      <c r="G417" s="369"/>
      <c r="H417" s="444" t="str">
        <f t="shared" si="6"/>
        <v/>
      </c>
    </row>
    <row r="418" spans="2:8" x14ac:dyDescent="0.2">
      <c r="B418" s="370">
        <v>414</v>
      </c>
      <c r="C418" s="371" t="s">
        <v>1884</v>
      </c>
      <c r="D418" s="379" t="s">
        <v>1885</v>
      </c>
      <c r="E418" s="368">
        <f>VLOOKUP(C418,'Permen 49-2015'!$C$4:$H$653,6,FALSE)</f>
        <v>6</v>
      </c>
      <c r="F418" s="443">
        <v>6</v>
      </c>
      <c r="G418" s="369"/>
      <c r="H418" s="444" t="str">
        <f t="shared" si="6"/>
        <v/>
      </c>
    </row>
    <row r="419" spans="2:8" x14ac:dyDescent="0.2">
      <c r="B419" s="370">
        <v>415</v>
      </c>
      <c r="C419" s="371" t="s">
        <v>1372</v>
      </c>
      <c r="D419" s="373" t="s">
        <v>1736</v>
      </c>
      <c r="E419" s="368">
        <f>VLOOKUP(C419,'Permen 49-2015'!$C$4:$H$653,6,FALSE)</f>
        <v>6</v>
      </c>
      <c r="F419" s="443">
        <v>6</v>
      </c>
      <c r="G419" s="369"/>
      <c r="H419" s="444" t="str">
        <f t="shared" si="6"/>
        <v/>
      </c>
    </row>
    <row r="420" spans="2:8" x14ac:dyDescent="0.2">
      <c r="B420" s="370">
        <v>416</v>
      </c>
      <c r="C420" s="371" t="s">
        <v>1886</v>
      </c>
      <c r="D420" s="372" t="s">
        <v>1736</v>
      </c>
      <c r="E420" s="368">
        <f>VLOOKUP(C420,'Permen 49-2015'!$C$4:$H$653,6,FALSE)</f>
        <v>6</v>
      </c>
      <c r="F420" s="443">
        <v>6</v>
      </c>
      <c r="G420" s="369"/>
      <c r="H420" s="444" t="str">
        <f t="shared" si="6"/>
        <v/>
      </c>
    </row>
    <row r="421" spans="2:8" x14ac:dyDescent="0.2">
      <c r="B421" s="370">
        <v>417</v>
      </c>
      <c r="C421" s="371" t="s">
        <v>842</v>
      </c>
      <c r="D421" s="374" t="s">
        <v>1807</v>
      </c>
      <c r="E421" s="368">
        <f>VLOOKUP(C421,'Permen 49-2015'!$C$4:$H$653,6,FALSE)</f>
        <v>6</v>
      </c>
      <c r="F421" s="443">
        <v>6</v>
      </c>
      <c r="G421" s="369"/>
      <c r="H421" s="444" t="str">
        <f t="shared" si="6"/>
        <v/>
      </c>
    </row>
    <row r="422" spans="2:8" x14ac:dyDescent="0.2">
      <c r="B422" s="370">
        <v>418</v>
      </c>
      <c r="C422" s="371" t="s">
        <v>1888</v>
      </c>
      <c r="D422" s="372" t="s">
        <v>1885</v>
      </c>
      <c r="E422" s="368">
        <f>VLOOKUP(C422,'Permen 49-2015'!$C$4:$H$653,6,FALSE)</f>
        <v>6</v>
      </c>
      <c r="F422" s="443">
        <v>6</v>
      </c>
      <c r="G422" s="369"/>
      <c r="H422" s="444" t="str">
        <f t="shared" si="6"/>
        <v/>
      </c>
    </row>
    <row r="423" spans="2:8" ht="32" x14ac:dyDescent="0.2">
      <c r="B423" s="370">
        <v>419</v>
      </c>
      <c r="C423" s="371" t="s">
        <v>1889</v>
      </c>
      <c r="D423" s="379" t="s">
        <v>1736</v>
      </c>
      <c r="E423" s="368">
        <f>VLOOKUP(C423,'Permen 49-2015'!$C$4:$H$653,6,FALSE)</f>
        <v>6</v>
      </c>
      <c r="F423" s="443">
        <v>6</v>
      </c>
      <c r="G423" s="369"/>
      <c r="H423" s="444" t="str">
        <f t="shared" si="6"/>
        <v/>
      </c>
    </row>
    <row r="424" spans="2:8" x14ac:dyDescent="0.2">
      <c r="B424" s="370">
        <v>420</v>
      </c>
      <c r="C424" s="371" t="s">
        <v>1890</v>
      </c>
      <c r="D424" s="372" t="s">
        <v>1736</v>
      </c>
      <c r="E424" s="368">
        <f>VLOOKUP(C424,'Permen 49-2015'!$C$4:$H$653,6,FALSE)</f>
        <v>6</v>
      </c>
      <c r="F424" s="443">
        <v>6</v>
      </c>
      <c r="G424" s="369"/>
      <c r="H424" s="444" t="str">
        <f t="shared" si="6"/>
        <v/>
      </c>
    </row>
    <row r="425" spans="2:8" x14ac:dyDescent="0.2">
      <c r="B425" s="370">
        <v>421</v>
      </c>
      <c r="C425" s="371" t="s">
        <v>1891</v>
      </c>
      <c r="D425" s="372" t="s">
        <v>1736</v>
      </c>
      <c r="E425" s="368">
        <f>VLOOKUP(C425,'Permen 49-2015'!$C$4:$H$653,6,FALSE)</f>
        <v>6</v>
      </c>
      <c r="F425" s="443">
        <v>6</v>
      </c>
      <c r="G425" s="369"/>
      <c r="H425" s="444" t="str">
        <f t="shared" si="6"/>
        <v/>
      </c>
    </row>
    <row r="426" spans="2:8" x14ac:dyDescent="0.2">
      <c r="B426" s="370">
        <v>422</v>
      </c>
      <c r="C426" s="371" t="s">
        <v>1892</v>
      </c>
      <c r="D426" s="372" t="s">
        <v>1736</v>
      </c>
      <c r="E426" s="368">
        <f>VLOOKUP(C426,'Permen 49-2015'!$C$4:$H$653,6,FALSE)</f>
        <v>6</v>
      </c>
      <c r="F426" s="443">
        <v>6</v>
      </c>
      <c r="G426" s="369"/>
      <c r="H426" s="444" t="str">
        <f t="shared" si="6"/>
        <v/>
      </c>
    </row>
    <row r="427" spans="2:8" x14ac:dyDescent="0.2">
      <c r="B427" s="370">
        <v>423</v>
      </c>
      <c r="C427" s="371" t="s">
        <v>1893</v>
      </c>
      <c r="D427" s="379" t="s">
        <v>1736</v>
      </c>
      <c r="E427" s="368">
        <f>VLOOKUP(C427,'Permen 49-2015'!$C$4:$H$653,6,FALSE)</f>
        <v>6</v>
      </c>
      <c r="F427" s="443">
        <v>6</v>
      </c>
      <c r="G427" s="369"/>
      <c r="H427" s="444" t="str">
        <f t="shared" si="6"/>
        <v/>
      </c>
    </row>
    <row r="428" spans="2:8" x14ac:dyDescent="0.2">
      <c r="B428" s="370">
        <v>424</v>
      </c>
      <c r="C428" s="371" t="s">
        <v>1894</v>
      </c>
      <c r="D428" s="373" t="s">
        <v>1736</v>
      </c>
      <c r="E428" s="368">
        <f>VLOOKUP(C428,'Permen 49-2015'!$C$4:$H$653,6,FALSE)</f>
        <v>6</v>
      </c>
      <c r="F428" s="443">
        <v>6</v>
      </c>
      <c r="G428" s="369"/>
      <c r="H428" s="444" t="str">
        <f t="shared" si="6"/>
        <v/>
      </c>
    </row>
    <row r="429" spans="2:8" x14ac:dyDescent="0.2">
      <c r="B429" s="370">
        <v>425</v>
      </c>
      <c r="C429" s="371" t="s">
        <v>1895</v>
      </c>
      <c r="D429" s="372" t="s">
        <v>1736</v>
      </c>
      <c r="E429" s="368">
        <f>VLOOKUP(C429,'Permen 49-2015'!$C$4:$H$653,6,FALSE)</f>
        <v>6</v>
      </c>
      <c r="F429" s="443">
        <v>6</v>
      </c>
      <c r="G429" s="369"/>
      <c r="H429" s="444" t="str">
        <f t="shared" si="6"/>
        <v/>
      </c>
    </row>
    <row r="430" spans="2:8" x14ac:dyDescent="0.2">
      <c r="B430" s="370">
        <v>426</v>
      </c>
      <c r="C430" s="371" t="s">
        <v>1896</v>
      </c>
      <c r="D430" s="372" t="s">
        <v>1736</v>
      </c>
      <c r="E430" s="368">
        <f>VLOOKUP(C430,'Permen 49-2015'!$C$4:$H$653,6,FALSE)</f>
        <v>6</v>
      </c>
      <c r="F430" s="443">
        <v>6</v>
      </c>
      <c r="G430" s="369"/>
      <c r="H430" s="444" t="str">
        <f t="shared" si="6"/>
        <v/>
      </c>
    </row>
    <row r="431" spans="2:8" x14ac:dyDescent="0.2">
      <c r="B431" s="370">
        <v>427</v>
      </c>
      <c r="C431" s="371" t="s">
        <v>1897</v>
      </c>
      <c r="D431" s="373" t="s">
        <v>1736</v>
      </c>
      <c r="E431" s="368">
        <f>VLOOKUP(C431,'Permen 49-2015'!$C$4:$H$653,6,FALSE)</f>
        <v>6</v>
      </c>
      <c r="F431" s="443">
        <v>6</v>
      </c>
      <c r="G431" s="369"/>
      <c r="H431" s="444" t="str">
        <f t="shared" si="6"/>
        <v/>
      </c>
    </row>
    <row r="432" spans="2:8" x14ac:dyDescent="0.2">
      <c r="B432" s="370">
        <v>428</v>
      </c>
      <c r="C432" s="371" t="s">
        <v>1898</v>
      </c>
      <c r="D432" s="373" t="s">
        <v>1736</v>
      </c>
      <c r="E432" s="368">
        <f>VLOOKUP(C432,'Permen 49-2015'!$C$4:$H$653,6,FALSE)</f>
        <v>6</v>
      </c>
      <c r="F432" s="443">
        <v>6</v>
      </c>
      <c r="G432" s="369"/>
      <c r="H432" s="444" t="str">
        <f t="shared" si="6"/>
        <v/>
      </c>
    </row>
    <row r="433" spans="2:8" x14ac:dyDescent="0.2">
      <c r="B433" s="370">
        <v>429</v>
      </c>
      <c r="C433" s="371" t="s">
        <v>1378</v>
      </c>
      <c r="D433" s="372" t="s">
        <v>1736</v>
      </c>
      <c r="E433" s="368">
        <f>VLOOKUP(C433,'Permen 49-2015'!$C$4:$H$653,6,FALSE)</f>
        <v>6</v>
      </c>
      <c r="F433" s="443">
        <v>6</v>
      </c>
      <c r="G433" s="369"/>
      <c r="H433" s="444" t="str">
        <f t="shared" si="6"/>
        <v/>
      </c>
    </row>
    <row r="434" spans="2:8" x14ac:dyDescent="0.2">
      <c r="B434" s="370">
        <v>430</v>
      </c>
      <c r="C434" s="371" t="s">
        <v>1899</v>
      </c>
      <c r="D434" s="372" t="s">
        <v>1900</v>
      </c>
      <c r="E434" s="368">
        <f>VLOOKUP(C434,'Permen 49-2015'!$C$4:$H$653,6,FALSE)</f>
        <v>6</v>
      </c>
      <c r="F434" s="443">
        <v>6</v>
      </c>
      <c r="G434" s="369"/>
      <c r="H434" s="444" t="str">
        <f t="shared" si="6"/>
        <v/>
      </c>
    </row>
    <row r="435" spans="2:8" x14ac:dyDescent="0.2">
      <c r="B435" s="370">
        <v>431</v>
      </c>
      <c r="C435" s="371" t="s">
        <v>831</v>
      </c>
      <c r="D435" s="373" t="s">
        <v>1703</v>
      </c>
      <c r="E435" s="368">
        <f>VLOOKUP(C435,'Permen 49-2015'!$C$4:$H$653,6,FALSE)</f>
        <v>6</v>
      </c>
      <c r="F435" s="443">
        <v>6</v>
      </c>
      <c r="G435" s="369"/>
      <c r="H435" s="444" t="str">
        <f t="shared" si="6"/>
        <v/>
      </c>
    </row>
    <row r="436" spans="2:8" x14ac:dyDescent="0.2">
      <c r="B436" s="370">
        <v>432</v>
      </c>
      <c r="C436" s="371" t="s">
        <v>1901</v>
      </c>
      <c r="D436" s="373" t="s">
        <v>1902</v>
      </c>
      <c r="E436" s="368">
        <f>VLOOKUP(C436,'Permen 49-2015'!$C$4:$H$653,6,FALSE)</f>
        <v>6</v>
      </c>
      <c r="F436" s="443">
        <v>6</v>
      </c>
      <c r="G436" s="369"/>
      <c r="H436" s="444" t="str">
        <f t="shared" si="6"/>
        <v/>
      </c>
    </row>
    <row r="437" spans="2:8" ht="32" x14ac:dyDescent="0.2">
      <c r="B437" s="370">
        <v>433</v>
      </c>
      <c r="C437" s="371" t="s">
        <v>1903</v>
      </c>
      <c r="D437" s="373" t="s">
        <v>1852</v>
      </c>
      <c r="E437" s="368">
        <f>VLOOKUP(C437,'Permen 49-2015'!$C$4:$H$653,6,FALSE)</f>
        <v>6</v>
      </c>
      <c r="F437" s="443">
        <v>6</v>
      </c>
      <c r="G437" s="369"/>
      <c r="H437" s="444" t="str">
        <f t="shared" si="6"/>
        <v/>
      </c>
    </row>
    <row r="438" spans="2:8" x14ac:dyDescent="0.2">
      <c r="B438" s="370">
        <v>434</v>
      </c>
      <c r="C438" s="371" t="s">
        <v>1904</v>
      </c>
      <c r="D438" s="373" t="s">
        <v>1905</v>
      </c>
      <c r="E438" s="368">
        <f>VLOOKUP(C438,'Permen 49-2015'!$C$4:$H$653,6,FALSE)</f>
        <v>6</v>
      </c>
      <c r="F438" s="443">
        <v>6</v>
      </c>
      <c r="G438" s="369"/>
      <c r="H438" s="444" t="str">
        <f t="shared" si="6"/>
        <v/>
      </c>
    </row>
    <row r="439" spans="2:8" x14ac:dyDescent="0.2">
      <c r="B439" s="370">
        <v>435</v>
      </c>
      <c r="C439" s="371" t="s">
        <v>1906</v>
      </c>
      <c r="D439" s="372" t="s">
        <v>1907</v>
      </c>
      <c r="E439" s="368">
        <f>VLOOKUP(C439,'Permen 49-2015'!$C$4:$H$653,6,FALSE)</f>
        <v>6</v>
      </c>
      <c r="F439" s="443">
        <v>6</v>
      </c>
      <c r="G439" s="369"/>
      <c r="H439" s="444" t="str">
        <f t="shared" si="6"/>
        <v/>
      </c>
    </row>
    <row r="440" spans="2:8" x14ac:dyDescent="0.2">
      <c r="B440" s="370">
        <v>436</v>
      </c>
      <c r="C440" s="371" t="s">
        <v>849</v>
      </c>
      <c r="D440" s="373" t="s">
        <v>1908</v>
      </c>
      <c r="E440" s="368">
        <f>VLOOKUP(C440,'Permen 49-2015'!$C$4:$H$653,6,FALSE)</f>
        <v>6</v>
      </c>
      <c r="F440" s="443">
        <v>6</v>
      </c>
      <c r="G440" s="369"/>
      <c r="H440" s="444" t="str">
        <f t="shared" si="6"/>
        <v/>
      </c>
    </row>
    <row r="441" spans="2:8" x14ac:dyDescent="0.2">
      <c r="B441" s="370">
        <v>437</v>
      </c>
      <c r="C441" s="371" t="s">
        <v>1909</v>
      </c>
      <c r="D441" s="373" t="s">
        <v>1908</v>
      </c>
      <c r="E441" s="368">
        <f>VLOOKUP(C441,'Permen 49-2015'!$C$4:$H$653,6,FALSE)</f>
        <v>6</v>
      </c>
      <c r="F441" s="443">
        <v>6</v>
      </c>
      <c r="G441" s="369"/>
      <c r="H441" s="444" t="str">
        <f t="shared" si="6"/>
        <v/>
      </c>
    </row>
    <row r="442" spans="2:8" x14ac:dyDescent="0.2">
      <c r="B442" s="370">
        <v>438</v>
      </c>
      <c r="C442" s="371" t="s">
        <v>1910</v>
      </c>
      <c r="D442" s="373" t="s">
        <v>1911</v>
      </c>
      <c r="E442" s="368">
        <f>VLOOKUP(C442,'Permen 49-2015'!$C$4:$H$653,6,FALSE)</f>
        <v>6</v>
      </c>
      <c r="F442" s="443">
        <v>6</v>
      </c>
      <c r="G442" s="369"/>
      <c r="H442" s="444" t="str">
        <f t="shared" si="6"/>
        <v/>
      </c>
    </row>
    <row r="443" spans="2:8" x14ac:dyDescent="0.2">
      <c r="B443" s="370">
        <v>439</v>
      </c>
      <c r="C443" s="371" t="s">
        <v>1912</v>
      </c>
      <c r="D443" s="373" t="s">
        <v>1736</v>
      </c>
      <c r="E443" s="368">
        <f>VLOOKUP(C443,'Permen 49-2015'!$C$4:$H$653,6,FALSE)</f>
        <v>6</v>
      </c>
      <c r="F443" s="443">
        <v>6</v>
      </c>
      <c r="G443" s="369"/>
      <c r="H443" s="444" t="str">
        <f t="shared" si="6"/>
        <v/>
      </c>
    </row>
    <row r="444" spans="2:8" x14ac:dyDescent="0.2">
      <c r="B444" s="370">
        <v>440</v>
      </c>
      <c r="C444" s="371" t="s">
        <v>1913</v>
      </c>
      <c r="D444" s="372" t="s">
        <v>1718</v>
      </c>
      <c r="E444" s="368">
        <f>VLOOKUP(C444,'Permen 49-2015'!$C$4:$H$653,6,FALSE)</f>
        <v>6</v>
      </c>
      <c r="F444" s="443">
        <v>6</v>
      </c>
      <c r="G444" s="369"/>
      <c r="H444" s="444" t="str">
        <f t="shared" si="6"/>
        <v/>
      </c>
    </row>
    <row r="445" spans="2:8" x14ac:dyDescent="0.2">
      <c r="B445" s="370">
        <v>441</v>
      </c>
      <c r="C445" s="371" t="s">
        <v>1914</v>
      </c>
      <c r="D445" s="373" t="s">
        <v>1915</v>
      </c>
      <c r="E445" s="368">
        <f>VLOOKUP(C445,'Permen 49-2015'!$C$4:$H$653,6,FALSE)</f>
        <v>6</v>
      </c>
      <c r="F445" s="443">
        <v>6</v>
      </c>
      <c r="G445" s="369"/>
      <c r="H445" s="444" t="str">
        <f t="shared" si="6"/>
        <v/>
      </c>
    </row>
    <row r="446" spans="2:8" x14ac:dyDescent="0.2">
      <c r="B446" s="370">
        <v>442</v>
      </c>
      <c r="C446" s="371" t="s">
        <v>1916</v>
      </c>
      <c r="D446" s="373" t="s">
        <v>1814</v>
      </c>
      <c r="E446" s="368">
        <f>VLOOKUP(C446,'Permen 49-2015'!$C$4:$H$653,6,FALSE)</f>
        <v>6</v>
      </c>
      <c r="F446" s="443">
        <v>6</v>
      </c>
      <c r="G446" s="369"/>
      <c r="H446" s="444" t="str">
        <f t="shared" si="6"/>
        <v/>
      </c>
    </row>
    <row r="447" spans="2:8" x14ac:dyDescent="0.2">
      <c r="B447" s="370">
        <v>443</v>
      </c>
      <c r="C447" s="371" t="s">
        <v>1917</v>
      </c>
      <c r="D447" s="371" t="s">
        <v>1736</v>
      </c>
      <c r="E447" s="368">
        <f>VLOOKUP(C447,'Permen 49-2015'!$C$4:$H$653,6,FALSE)</f>
        <v>6</v>
      </c>
      <c r="F447" s="443">
        <v>6</v>
      </c>
      <c r="G447" s="369"/>
      <c r="H447" s="444" t="str">
        <f t="shared" si="6"/>
        <v/>
      </c>
    </row>
    <row r="448" spans="2:8" x14ac:dyDescent="0.2">
      <c r="B448" s="370">
        <v>444</v>
      </c>
      <c r="C448" s="371" t="s">
        <v>2563</v>
      </c>
      <c r="D448" s="373" t="s">
        <v>2564</v>
      </c>
      <c r="E448" s="368" t="e">
        <f>VLOOKUP(C448,'Permen 49-2015'!$C$4:$H$653,6,FALSE)</f>
        <v>#N/A</v>
      </c>
      <c r="F448" s="443">
        <v>6</v>
      </c>
      <c r="G448" s="369"/>
      <c r="H448" s="444" t="e">
        <f t="shared" si="6"/>
        <v>#N/A</v>
      </c>
    </row>
    <row r="449" spans="2:8" x14ac:dyDescent="0.2">
      <c r="B449" s="370">
        <v>445</v>
      </c>
      <c r="C449" s="371" t="s">
        <v>1918</v>
      </c>
      <c r="D449" s="373" t="s">
        <v>1736</v>
      </c>
      <c r="E449" s="368">
        <f>VLOOKUP(C449,'Permen 49-2015'!$C$4:$H$653,6,FALSE)</f>
        <v>6</v>
      </c>
      <c r="F449" s="443">
        <v>6</v>
      </c>
      <c r="G449" s="369"/>
      <c r="H449" s="444" t="str">
        <f t="shared" si="6"/>
        <v/>
      </c>
    </row>
    <row r="450" spans="2:8" x14ac:dyDescent="0.2">
      <c r="B450" s="370">
        <v>446</v>
      </c>
      <c r="C450" s="371" t="s">
        <v>1919</v>
      </c>
      <c r="D450" s="373" t="s">
        <v>1736</v>
      </c>
      <c r="E450" s="368">
        <f>VLOOKUP(C450,'Permen 49-2015'!$C$4:$H$653,6,FALSE)</f>
        <v>6</v>
      </c>
      <c r="F450" s="443">
        <v>6</v>
      </c>
      <c r="G450" s="369"/>
      <c r="H450" s="444" t="str">
        <f t="shared" si="6"/>
        <v/>
      </c>
    </row>
    <row r="451" spans="2:8" ht="32" x14ac:dyDescent="0.2">
      <c r="B451" s="370">
        <v>447</v>
      </c>
      <c r="C451" s="371" t="s">
        <v>1920</v>
      </c>
      <c r="D451" s="372" t="s">
        <v>1852</v>
      </c>
      <c r="E451" s="368">
        <f>VLOOKUP(C451,'Permen 49-2015'!$C$4:$H$653,6,FALSE)</f>
        <v>6</v>
      </c>
      <c r="F451" s="443">
        <v>6</v>
      </c>
      <c r="G451" s="369"/>
      <c r="H451" s="444" t="str">
        <f t="shared" si="6"/>
        <v/>
      </c>
    </row>
    <row r="452" spans="2:8" x14ac:dyDescent="0.2">
      <c r="B452" s="370">
        <v>448</v>
      </c>
      <c r="C452" s="371" t="s">
        <v>1921</v>
      </c>
      <c r="D452" s="378" t="s">
        <v>1823</v>
      </c>
      <c r="E452" s="368">
        <f>VLOOKUP(C452,'Permen 49-2015'!$C$4:$H$653,6,FALSE)</f>
        <v>6</v>
      </c>
      <c r="F452" s="443">
        <v>6</v>
      </c>
      <c r="G452" s="369"/>
      <c r="H452" s="444" t="str">
        <f t="shared" si="6"/>
        <v/>
      </c>
    </row>
    <row r="453" spans="2:8" x14ac:dyDescent="0.2">
      <c r="B453" s="370">
        <v>449</v>
      </c>
      <c r="C453" s="371" t="s">
        <v>843</v>
      </c>
      <c r="D453" s="372" t="s">
        <v>2505</v>
      </c>
      <c r="E453" s="368">
        <f>VLOOKUP(C453,'Permen 49-2015'!$C$4:$H$653,6,FALSE)</f>
        <v>6</v>
      </c>
      <c r="F453" s="443">
        <v>6</v>
      </c>
      <c r="G453" s="369"/>
      <c r="H453" s="444" t="str">
        <f t="shared" ref="H453:H516" si="7">IF(E453=F453,"","x")</f>
        <v/>
      </c>
    </row>
    <row r="454" spans="2:8" x14ac:dyDescent="0.2">
      <c r="B454" s="370">
        <v>450</v>
      </c>
      <c r="C454" s="371" t="s">
        <v>840</v>
      </c>
      <c r="D454" s="373" t="s">
        <v>1585</v>
      </c>
      <c r="E454" s="368">
        <f>VLOOKUP(C454,'Permen 49-2015'!$C$4:$H$653,6,FALSE)</f>
        <v>6</v>
      </c>
      <c r="F454" s="443">
        <v>6</v>
      </c>
      <c r="G454" s="369"/>
      <c r="H454" s="444" t="str">
        <f t="shared" si="7"/>
        <v/>
      </c>
    </row>
    <row r="455" spans="2:8" x14ac:dyDescent="0.2">
      <c r="B455" s="370">
        <v>451</v>
      </c>
      <c r="C455" s="371" t="s">
        <v>1922</v>
      </c>
      <c r="D455" s="371" t="s">
        <v>1546</v>
      </c>
      <c r="E455" s="368">
        <f>VLOOKUP(C455,'Permen 49-2015'!$C$4:$H$653,6,FALSE)</f>
        <v>6</v>
      </c>
      <c r="F455" s="443">
        <v>6</v>
      </c>
      <c r="G455" s="369"/>
      <c r="H455" s="444" t="str">
        <f t="shared" si="7"/>
        <v/>
      </c>
    </row>
    <row r="456" spans="2:8" x14ac:dyDescent="0.2">
      <c r="B456" s="370">
        <v>452</v>
      </c>
      <c r="C456" s="371" t="s">
        <v>1923</v>
      </c>
      <c r="D456" s="371" t="s">
        <v>1546</v>
      </c>
      <c r="E456" s="368">
        <f>VLOOKUP(C456,'Permen 49-2015'!$C$4:$H$653,6,FALSE)</f>
        <v>6</v>
      </c>
      <c r="F456" s="443">
        <v>6</v>
      </c>
      <c r="G456" s="369"/>
      <c r="H456" s="444" t="str">
        <f t="shared" si="7"/>
        <v/>
      </c>
    </row>
    <row r="457" spans="2:8" x14ac:dyDescent="0.2">
      <c r="B457" s="370">
        <v>453</v>
      </c>
      <c r="C457" s="371" t="s">
        <v>1924</v>
      </c>
      <c r="D457" s="371" t="s">
        <v>0</v>
      </c>
      <c r="E457" s="368">
        <f>VLOOKUP(C457,'Permen 49-2015'!$C$4:$H$653,6,FALSE)</f>
        <v>5</v>
      </c>
      <c r="F457" s="443">
        <v>5</v>
      </c>
      <c r="G457" s="369"/>
      <c r="H457" s="444" t="str">
        <f t="shared" si="7"/>
        <v/>
      </c>
    </row>
    <row r="458" spans="2:8" x14ac:dyDescent="0.2">
      <c r="B458" s="370">
        <v>454</v>
      </c>
      <c r="C458" s="371" t="s">
        <v>1925</v>
      </c>
      <c r="D458" s="373" t="s">
        <v>1514</v>
      </c>
      <c r="E458" s="368">
        <f>VLOOKUP(C458,'Permen 49-2015'!$C$4:$H$653,6,FALSE)</f>
        <v>7</v>
      </c>
      <c r="F458" s="443">
        <v>7</v>
      </c>
      <c r="G458" s="369"/>
      <c r="H458" s="444" t="str">
        <f t="shared" si="7"/>
        <v/>
      </c>
    </row>
    <row r="459" spans="2:8" x14ac:dyDescent="0.2">
      <c r="B459" s="370">
        <v>455</v>
      </c>
      <c r="C459" s="371" t="s">
        <v>1926</v>
      </c>
      <c r="D459" s="369" t="s">
        <v>1468</v>
      </c>
      <c r="E459" s="368">
        <f>VLOOKUP(C459,'Permen 49-2015'!$C$4:$H$653,6,FALSE)</f>
        <v>7</v>
      </c>
      <c r="F459" s="443">
        <v>7</v>
      </c>
      <c r="G459" s="369"/>
      <c r="H459" s="444" t="str">
        <f t="shared" si="7"/>
        <v/>
      </c>
    </row>
    <row r="460" spans="2:8" x14ac:dyDescent="0.2">
      <c r="B460" s="370">
        <v>456</v>
      </c>
      <c r="C460" s="371" t="s">
        <v>1927</v>
      </c>
      <c r="D460" s="373" t="s">
        <v>1928</v>
      </c>
      <c r="E460" s="368">
        <f>VLOOKUP(C460,'Permen 49-2015'!$C$4:$H$653,6,FALSE)</f>
        <v>7</v>
      </c>
      <c r="F460" s="443">
        <v>7</v>
      </c>
      <c r="G460" s="369"/>
      <c r="H460" s="444" t="str">
        <f t="shared" si="7"/>
        <v/>
      </c>
    </row>
    <row r="461" spans="2:8" x14ac:dyDescent="0.2">
      <c r="B461" s="370">
        <v>457</v>
      </c>
      <c r="C461" s="371" t="s">
        <v>1929</v>
      </c>
      <c r="D461" s="369" t="s">
        <v>1930</v>
      </c>
      <c r="E461" s="368">
        <f>VLOOKUP(C461,'Permen 49-2015'!$C$4:$H$653,6,FALSE)</f>
        <v>7</v>
      </c>
      <c r="F461" s="443">
        <v>7</v>
      </c>
      <c r="G461" s="369"/>
      <c r="H461" s="444" t="str">
        <f t="shared" si="7"/>
        <v/>
      </c>
    </row>
    <row r="462" spans="2:8" x14ac:dyDescent="0.2">
      <c r="B462" s="370">
        <v>458</v>
      </c>
      <c r="C462" s="371" t="s">
        <v>1931</v>
      </c>
      <c r="D462" s="373" t="s">
        <v>1932</v>
      </c>
      <c r="E462" s="368">
        <f>VLOOKUP(C462,'Permen 49-2015'!$C$4:$H$653,6,FALSE)</f>
        <v>7</v>
      </c>
      <c r="F462" s="443">
        <v>7</v>
      </c>
      <c r="G462" s="369"/>
      <c r="H462" s="444" t="str">
        <f t="shared" si="7"/>
        <v/>
      </c>
    </row>
    <row r="463" spans="2:8" x14ac:dyDescent="0.2">
      <c r="B463" s="370">
        <v>459</v>
      </c>
      <c r="C463" s="371" t="s">
        <v>1933</v>
      </c>
      <c r="D463" s="373" t="s">
        <v>1590</v>
      </c>
      <c r="E463" s="368">
        <f>VLOOKUP(C463,'Permen 49-2015'!$C$4:$H$653,6,FALSE)</f>
        <v>7</v>
      </c>
      <c r="F463" s="443">
        <v>7</v>
      </c>
      <c r="G463" s="369"/>
      <c r="H463" s="444" t="str">
        <f t="shared" si="7"/>
        <v/>
      </c>
    </row>
    <row r="464" spans="2:8" x14ac:dyDescent="0.2">
      <c r="B464" s="370">
        <v>460</v>
      </c>
      <c r="C464" s="371" t="s">
        <v>1934</v>
      </c>
      <c r="D464" s="373" t="s">
        <v>1935</v>
      </c>
      <c r="E464" s="368">
        <f>VLOOKUP(C464,'Permen 49-2015'!$C$4:$H$653,6,FALSE)</f>
        <v>7</v>
      </c>
      <c r="F464" s="443">
        <v>7</v>
      </c>
      <c r="G464" s="369"/>
      <c r="H464" s="444" t="str">
        <f t="shared" si="7"/>
        <v/>
      </c>
    </row>
    <row r="465" spans="2:8" x14ac:dyDescent="0.2">
      <c r="B465" s="370">
        <v>461</v>
      </c>
      <c r="C465" s="371" t="s">
        <v>1936</v>
      </c>
      <c r="D465" s="372" t="s">
        <v>1733</v>
      </c>
      <c r="E465" s="368">
        <f>VLOOKUP(C465,'Permen 49-2015'!$C$4:$H$653,6,FALSE)</f>
        <v>7</v>
      </c>
      <c r="F465" s="443">
        <v>7</v>
      </c>
      <c r="G465" s="369"/>
      <c r="H465" s="444" t="str">
        <f t="shared" si="7"/>
        <v/>
      </c>
    </row>
    <row r="466" spans="2:8" x14ac:dyDescent="0.2">
      <c r="B466" s="370">
        <v>462</v>
      </c>
      <c r="C466" s="371" t="s">
        <v>1937</v>
      </c>
      <c r="D466" s="372" t="s">
        <v>1733</v>
      </c>
      <c r="E466" s="368">
        <f>VLOOKUP(C466,'Permen 49-2015'!$C$4:$H$653,6,FALSE)</f>
        <v>7</v>
      </c>
      <c r="F466" s="443">
        <v>7</v>
      </c>
      <c r="G466" s="369"/>
      <c r="H466" s="444" t="str">
        <f t="shared" si="7"/>
        <v/>
      </c>
    </row>
    <row r="467" spans="2:8" x14ac:dyDescent="0.2">
      <c r="B467" s="370">
        <v>463</v>
      </c>
      <c r="C467" s="371" t="s">
        <v>1938</v>
      </c>
      <c r="D467" s="372" t="s">
        <v>1935</v>
      </c>
      <c r="E467" s="368">
        <f>VLOOKUP(C467,'Permen 49-2015'!$C$4:$H$653,6,FALSE)</f>
        <v>6</v>
      </c>
      <c r="F467" s="443">
        <v>6</v>
      </c>
      <c r="G467" s="369"/>
      <c r="H467" s="444" t="str">
        <f t="shared" si="7"/>
        <v/>
      </c>
    </row>
    <row r="468" spans="2:8" x14ac:dyDescent="0.2">
      <c r="B468" s="370">
        <v>464</v>
      </c>
      <c r="C468" s="371" t="s">
        <v>835</v>
      </c>
      <c r="D468" s="372" t="s">
        <v>2565</v>
      </c>
      <c r="E468" s="368">
        <f>VLOOKUP(C468,'Permen 49-2015'!$C$4:$H$653,6,FALSE)</f>
        <v>7</v>
      </c>
      <c r="F468" s="443">
        <v>7</v>
      </c>
      <c r="G468" s="369"/>
      <c r="H468" s="444" t="str">
        <f t="shared" si="7"/>
        <v/>
      </c>
    </row>
    <row r="469" spans="2:8" x14ac:dyDescent="0.2">
      <c r="B469" s="370">
        <v>465</v>
      </c>
      <c r="C469" s="371" t="s">
        <v>835</v>
      </c>
      <c r="D469" s="373" t="s">
        <v>1935</v>
      </c>
      <c r="E469" s="368">
        <f>VLOOKUP(C469,'Permen 49-2015'!$C$4:$H$653,6,FALSE)</f>
        <v>7</v>
      </c>
      <c r="F469" s="443">
        <v>7</v>
      </c>
      <c r="G469" s="369"/>
      <c r="H469" s="444" t="str">
        <f t="shared" si="7"/>
        <v/>
      </c>
    </row>
    <row r="470" spans="2:8" x14ac:dyDescent="0.2">
      <c r="B470" s="370">
        <v>466</v>
      </c>
      <c r="C470" s="371" t="s">
        <v>1940</v>
      </c>
      <c r="D470" s="373" t="s">
        <v>1733</v>
      </c>
      <c r="E470" s="368">
        <f>VLOOKUP(C470,'Permen 49-2015'!$C$4:$H$653,6,FALSE)</f>
        <v>7</v>
      </c>
      <c r="F470" s="443">
        <v>7</v>
      </c>
      <c r="G470" s="369"/>
      <c r="H470" s="444" t="str">
        <f t="shared" si="7"/>
        <v/>
      </c>
    </row>
    <row r="471" spans="2:8" x14ac:dyDescent="0.2">
      <c r="B471" s="370">
        <v>467</v>
      </c>
      <c r="C471" s="371" t="s">
        <v>1941</v>
      </c>
      <c r="D471" s="373" t="s">
        <v>1942</v>
      </c>
      <c r="E471" s="368">
        <f>VLOOKUP(C471,'Permen 49-2015'!$C$4:$H$653,6,FALSE)</f>
        <v>7</v>
      </c>
      <c r="F471" s="443">
        <v>7</v>
      </c>
      <c r="G471" s="369"/>
      <c r="H471" s="444" t="str">
        <f t="shared" si="7"/>
        <v/>
      </c>
    </row>
    <row r="472" spans="2:8" x14ac:dyDescent="0.2">
      <c r="B472" s="370">
        <v>468</v>
      </c>
      <c r="C472" s="371" t="s">
        <v>29</v>
      </c>
      <c r="D472" s="373" t="s">
        <v>29</v>
      </c>
      <c r="E472" s="368">
        <f>VLOOKUP(C472,'Permen 49-2015'!$C$4:$H$653,6,FALSE)</f>
        <v>7</v>
      </c>
      <c r="F472" s="443">
        <v>7</v>
      </c>
      <c r="G472" s="369"/>
      <c r="H472" s="444" t="str">
        <f t="shared" si="7"/>
        <v/>
      </c>
    </row>
    <row r="473" spans="2:8" ht="32" x14ac:dyDescent="0.2">
      <c r="B473" s="370">
        <v>469</v>
      </c>
      <c r="C473" s="371" t="s">
        <v>1943</v>
      </c>
      <c r="D473" s="373" t="s">
        <v>1944</v>
      </c>
      <c r="E473" s="368">
        <f>VLOOKUP(C473,'Permen 49-2015'!$C$4:$H$653,6,FALSE)</f>
        <v>7</v>
      </c>
      <c r="F473" s="443">
        <v>7</v>
      </c>
      <c r="G473" s="369"/>
      <c r="H473" s="444" t="str">
        <f t="shared" si="7"/>
        <v/>
      </c>
    </row>
    <row r="474" spans="2:8" x14ac:dyDescent="0.2">
      <c r="B474" s="370">
        <v>470</v>
      </c>
      <c r="C474" s="371" t="s">
        <v>1945</v>
      </c>
      <c r="D474" s="372" t="s">
        <v>1517</v>
      </c>
      <c r="E474" s="368">
        <f>VLOOKUP(C474,'Permen 49-2015'!$C$4:$H$653,6,FALSE)</f>
        <v>7</v>
      </c>
      <c r="F474" s="443">
        <v>7</v>
      </c>
      <c r="G474" s="369"/>
      <c r="H474" s="444" t="str">
        <f t="shared" si="7"/>
        <v/>
      </c>
    </row>
    <row r="475" spans="2:8" x14ac:dyDescent="0.2">
      <c r="B475" s="370">
        <v>471</v>
      </c>
      <c r="C475" s="371" t="s">
        <v>31</v>
      </c>
      <c r="D475" s="371" t="s">
        <v>1517</v>
      </c>
      <c r="E475" s="368">
        <f>VLOOKUP(C475,'Permen 49-2015'!$C$4:$H$653,6,FALSE)</f>
        <v>7</v>
      </c>
      <c r="F475" s="443">
        <v>7</v>
      </c>
      <c r="G475" s="369"/>
      <c r="H475" s="444" t="str">
        <f t="shared" si="7"/>
        <v/>
      </c>
    </row>
    <row r="476" spans="2:8" x14ac:dyDescent="0.2">
      <c r="B476" s="370">
        <v>472</v>
      </c>
      <c r="C476" s="371" t="s">
        <v>1946</v>
      </c>
      <c r="D476" s="371" t="s">
        <v>1475</v>
      </c>
      <c r="E476" s="368">
        <f>VLOOKUP(C476,'Permen 49-2015'!$C$4:$H$653,6,FALSE)</f>
        <v>7</v>
      </c>
      <c r="F476" s="443">
        <v>7</v>
      </c>
      <c r="G476" s="369"/>
      <c r="H476" s="444" t="str">
        <f t="shared" si="7"/>
        <v/>
      </c>
    </row>
    <row r="477" spans="2:8" x14ac:dyDescent="0.2">
      <c r="B477" s="370">
        <v>473</v>
      </c>
      <c r="C477" s="371" t="s">
        <v>2566</v>
      </c>
      <c r="D477" s="372" t="s">
        <v>2567</v>
      </c>
      <c r="E477" s="368" t="e">
        <f>VLOOKUP(C477,'Permen 49-2015'!$C$4:$H$653,6,FALSE)</f>
        <v>#N/A</v>
      </c>
      <c r="F477" s="443">
        <v>7</v>
      </c>
      <c r="G477" s="369"/>
      <c r="H477" s="444" t="e">
        <f t="shared" si="7"/>
        <v>#N/A</v>
      </c>
    </row>
    <row r="478" spans="2:8" x14ac:dyDescent="0.2">
      <c r="B478" s="370">
        <v>474</v>
      </c>
      <c r="C478" s="376" t="s">
        <v>2568</v>
      </c>
      <c r="D478" s="373" t="s">
        <v>2567</v>
      </c>
      <c r="E478" s="368" t="e">
        <f>VLOOKUP(C478,'Permen 49-2015'!$C$4:$H$653,6,FALSE)</f>
        <v>#N/A</v>
      </c>
      <c r="F478" s="443">
        <v>7</v>
      </c>
      <c r="G478" s="369"/>
      <c r="H478" s="444" t="e">
        <f t="shared" si="7"/>
        <v>#N/A</v>
      </c>
    </row>
    <row r="479" spans="2:8" x14ac:dyDescent="0.2">
      <c r="B479" s="370">
        <v>475</v>
      </c>
      <c r="C479" s="371" t="s">
        <v>2569</v>
      </c>
      <c r="D479" s="373" t="s">
        <v>2567</v>
      </c>
      <c r="E479" s="368" t="e">
        <f>VLOOKUP(C479,'Permen 49-2015'!$C$4:$H$653,6,FALSE)</f>
        <v>#N/A</v>
      </c>
      <c r="F479" s="443">
        <v>7</v>
      </c>
      <c r="G479" s="369"/>
      <c r="H479" s="444" t="e">
        <f t="shared" si="7"/>
        <v>#N/A</v>
      </c>
    </row>
    <row r="480" spans="2:8" x14ac:dyDescent="0.2">
      <c r="B480" s="370">
        <v>476</v>
      </c>
      <c r="C480" s="371" t="s">
        <v>1947</v>
      </c>
      <c r="D480" s="373" t="s">
        <v>1948</v>
      </c>
      <c r="E480" s="368">
        <f>VLOOKUP(C480,'Permen 49-2015'!$C$4:$H$653,6,FALSE)</f>
        <v>7</v>
      </c>
      <c r="F480" s="443">
        <v>7</v>
      </c>
      <c r="G480" s="369"/>
      <c r="H480" s="444" t="str">
        <f t="shared" si="7"/>
        <v/>
      </c>
    </row>
    <row r="481" spans="2:8" x14ac:dyDescent="0.2">
      <c r="B481" s="370">
        <v>477</v>
      </c>
      <c r="C481" s="371" t="s">
        <v>2570</v>
      </c>
      <c r="D481" s="373" t="s">
        <v>2567</v>
      </c>
      <c r="E481" s="368" t="e">
        <f>VLOOKUP(C481,'Permen 49-2015'!$C$4:$H$653,6,FALSE)</f>
        <v>#N/A</v>
      </c>
      <c r="F481" s="443">
        <v>7</v>
      </c>
      <c r="G481" s="369"/>
      <c r="H481" s="444" t="e">
        <f t="shared" si="7"/>
        <v>#N/A</v>
      </c>
    </row>
    <row r="482" spans="2:8" x14ac:dyDescent="0.2">
      <c r="B482" s="370">
        <v>478</v>
      </c>
      <c r="C482" s="374" t="s">
        <v>1949</v>
      </c>
      <c r="D482" s="369" t="s">
        <v>1475</v>
      </c>
      <c r="E482" s="368">
        <f>VLOOKUP(C482,'Permen 49-2015'!$C$4:$H$653,6,FALSE)</f>
        <v>7</v>
      </c>
      <c r="F482" s="443">
        <v>7</v>
      </c>
      <c r="G482" s="369"/>
      <c r="H482" s="444" t="str">
        <f t="shared" si="7"/>
        <v/>
      </c>
    </row>
    <row r="483" spans="2:8" x14ac:dyDescent="0.2">
      <c r="B483" s="370">
        <v>479</v>
      </c>
      <c r="C483" s="371" t="s">
        <v>1950</v>
      </c>
      <c r="D483" s="373" t="s">
        <v>1951</v>
      </c>
      <c r="E483" s="368">
        <f>VLOOKUP(C483,'Permen 49-2015'!$C$4:$H$653,6,FALSE)</f>
        <v>7</v>
      </c>
      <c r="F483" s="443">
        <v>7</v>
      </c>
      <c r="G483" s="369"/>
      <c r="H483" s="444" t="str">
        <f t="shared" si="7"/>
        <v/>
      </c>
    </row>
    <row r="484" spans="2:8" x14ac:dyDescent="0.2">
      <c r="B484" s="370">
        <v>480</v>
      </c>
      <c r="C484" s="374" t="s">
        <v>1952</v>
      </c>
      <c r="D484" s="374" t="s">
        <v>1952</v>
      </c>
      <c r="E484" s="368">
        <f>VLOOKUP(C484,'Permen 49-2015'!$C$4:$H$653,6,FALSE)</f>
        <v>7</v>
      </c>
      <c r="F484" s="443">
        <v>7</v>
      </c>
      <c r="G484" s="369"/>
      <c r="H484" s="444" t="str">
        <f t="shared" si="7"/>
        <v/>
      </c>
    </row>
    <row r="485" spans="2:8" x14ac:dyDescent="0.2">
      <c r="B485" s="370">
        <v>481</v>
      </c>
      <c r="C485" s="371" t="s">
        <v>1953</v>
      </c>
      <c r="D485" s="373" t="s">
        <v>1953</v>
      </c>
      <c r="E485" s="368">
        <f>VLOOKUP(C485,'Permen 49-2015'!$C$4:$H$653,6,FALSE)</f>
        <v>7</v>
      </c>
      <c r="F485" s="443">
        <v>7</v>
      </c>
      <c r="G485" s="369"/>
      <c r="H485" s="444" t="str">
        <f t="shared" si="7"/>
        <v/>
      </c>
    </row>
    <row r="486" spans="2:8" x14ac:dyDescent="0.2">
      <c r="B486" s="370">
        <v>482</v>
      </c>
      <c r="C486" s="371" t="s">
        <v>1954</v>
      </c>
      <c r="D486" s="371" t="s">
        <v>1954</v>
      </c>
      <c r="E486" s="368">
        <f>VLOOKUP(C486,'Permen 49-2015'!$C$4:$H$653,6,FALSE)</f>
        <v>7</v>
      </c>
      <c r="F486" s="443">
        <v>7</v>
      </c>
      <c r="G486" s="369"/>
      <c r="H486" s="444" t="str">
        <f t="shared" si="7"/>
        <v/>
      </c>
    </row>
    <row r="487" spans="2:8" x14ac:dyDescent="0.2">
      <c r="B487" s="370">
        <v>483</v>
      </c>
      <c r="C487" s="371" t="s">
        <v>1955</v>
      </c>
      <c r="D487" s="373" t="s">
        <v>1956</v>
      </c>
      <c r="E487" s="368">
        <f>VLOOKUP(C487,'Permen 49-2015'!$C$4:$H$653,6,FALSE)</f>
        <v>7</v>
      </c>
      <c r="F487" s="443">
        <v>7</v>
      </c>
      <c r="G487" s="369"/>
      <c r="H487" s="444" t="str">
        <f t="shared" si="7"/>
        <v/>
      </c>
    </row>
    <row r="488" spans="2:8" x14ac:dyDescent="0.2">
      <c r="B488" s="370">
        <v>484</v>
      </c>
      <c r="C488" s="371" t="s">
        <v>2571</v>
      </c>
      <c r="D488" s="373" t="s">
        <v>1957</v>
      </c>
      <c r="E488" s="368" t="e">
        <f>VLOOKUP(C488,'Permen 49-2015'!$C$4:$H$653,6,FALSE)</f>
        <v>#N/A</v>
      </c>
      <c r="F488" s="443">
        <v>7</v>
      </c>
      <c r="G488" s="369"/>
      <c r="H488" s="444" t="e">
        <f t="shared" si="7"/>
        <v>#N/A</v>
      </c>
    </row>
    <row r="489" spans="2:8" x14ac:dyDescent="0.2">
      <c r="B489" s="370">
        <v>485</v>
      </c>
      <c r="C489" s="371" t="s">
        <v>1958</v>
      </c>
      <c r="D489" s="371" t="s">
        <v>1959</v>
      </c>
      <c r="E489" s="368">
        <f>VLOOKUP(C489,'Permen 49-2015'!$C$4:$H$653,6,FALSE)</f>
        <v>7</v>
      </c>
      <c r="F489" s="443">
        <v>7</v>
      </c>
      <c r="G489" s="369"/>
      <c r="H489" s="444" t="str">
        <f t="shared" si="7"/>
        <v/>
      </c>
    </row>
    <row r="490" spans="2:8" x14ac:dyDescent="0.2">
      <c r="B490" s="370">
        <v>486</v>
      </c>
      <c r="C490" s="371" t="s">
        <v>1960</v>
      </c>
      <c r="D490" s="373" t="s">
        <v>1957</v>
      </c>
      <c r="E490" s="368">
        <f>VLOOKUP(C490,'Permen 49-2015'!$C$4:$H$653,6,FALSE)</f>
        <v>7</v>
      </c>
      <c r="F490" s="443">
        <v>7</v>
      </c>
      <c r="G490" s="369"/>
      <c r="H490" s="444" t="str">
        <f t="shared" si="7"/>
        <v/>
      </c>
    </row>
    <row r="491" spans="2:8" x14ac:dyDescent="0.2">
      <c r="B491" s="370">
        <v>487</v>
      </c>
      <c r="C491" s="374" t="s">
        <v>1961</v>
      </c>
      <c r="D491" s="369" t="s">
        <v>1519</v>
      </c>
      <c r="E491" s="368">
        <f>VLOOKUP(C491,'Permen 49-2015'!$C$4:$H$653,6,FALSE)</f>
        <v>7</v>
      </c>
      <c r="F491" s="443">
        <v>7</v>
      </c>
      <c r="G491" s="369"/>
      <c r="H491" s="444" t="str">
        <f t="shared" si="7"/>
        <v/>
      </c>
    </row>
    <row r="492" spans="2:8" x14ac:dyDescent="0.2">
      <c r="B492" s="370">
        <v>488</v>
      </c>
      <c r="C492" s="374" t="s">
        <v>1962</v>
      </c>
      <c r="D492" s="369" t="s">
        <v>1962</v>
      </c>
      <c r="E492" s="368">
        <f>VLOOKUP(C492,'Permen 49-2015'!$C$4:$H$653,6,FALSE)</f>
        <v>7</v>
      </c>
      <c r="F492" s="443">
        <v>7</v>
      </c>
      <c r="G492" s="369"/>
      <c r="H492" s="444" t="str">
        <f t="shared" si="7"/>
        <v/>
      </c>
    </row>
    <row r="493" spans="2:8" x14ac:dyDescent="0.2">
      <c r="B493" s="370">
        <v>489</v>
      </c>
      <c r="C493" s="371" t="s">
        <v>2572</v>
      </c>
      <c r="D493" s="371" t="s">
        <v>1479</v>
      </c>
      <c r="E493" s="368" t="e">
        <f>VLOOKUP(C493,'Permen 49-2015'!$C$4:$H$653,6,FALSE)</f>
        <v>#N/A</v>
      </c>
      <c r="F493" s="443">
        <v>7</v>
      </c>
      <c r="G493" s="369"/>
      <c r="H493" s="444" t="e">
        <f t="shared" si="7"/>
        <v>#N/A</v>
      </c>
    </row>
    <row r="494" spans="2:8" x14ac:dyDescent="0.2">
      <c r="B494" s="370">
        <v>490</v>
      </c>
      <c r="C494" s="371" t="s">
        <v>1963</v>
      </c>
      <c r="D494" s="373" t="s">
        <v>1964</v>
      </c>
      <c r="E494" s="368">
        <f>VLOOKUP(C494,'Permen 49-2015'!$C$4:$H$653,6,FALSE)</f>
        <v>7</v>
      </c>
      <c r="F494" s="443">
        <v>7</v>
      </c>
      <c r="G494" s="369"/>
      <c r="H494" s="444" t="str">
        <f t="shared" si="7"/>
        <v/>
      </c>
    </row>
    <row r="495" spans="2:8" ht="32" x14ac:dyDescent="0.2">
      <c r="B495" s="370">
        <v>491</v>
      </c>
      <c r="C495" s="371" t="s">
        <v>1965</v>
      </c>
      <c r="D495" s="373" t="s">
        <v>1479</v>
      </c>
      <c r="E495" s="368">
        <f>VLOOKUP(C495,'Permen 49-2015'!$C$4:$H$653,6,FALSE)</f>
        <v>7</v>
      </c>
      <c r="F495" s="443">
        <v>7</v>
      </c>
      <c r="G495" s="369"/>
      <c r="H495" s="444" t="str">
        <f t="shared" si="7"/>
        <v/>
      </c>
    </row>
    <row r="496" spans="2:8" x14ac:dyDescent="0.2">
      <c r="B496" s="370">
        <v>492</v>
      </c>
      <c r="C496" s="371" t="s">
        <v>1966</v>
      </c>
      <c r="D496" s="373" t="s">
        <v>1473</v>
      </c>
      <c r="E496" s="368">
        <f>VLOOKUP(C496,'Permen 49-2015'!$C$4:$H$653,6,FALSE)</f>
        <v>7</v>
      </c>
      <c r="F496" s="443">
        <v>7</v>
      </c>
      <c r="G496" s="369"/>
      <c r="H496" s="444" t="str">
        <f t="shared" si="7"/>
        <v/>
      </c>
    </row>
    <row r="497" spans="2:8" x14ac:dyDescent="0.2">
      <c r="B497" s="370">
        <v>493</v>
      </c>
      <c r="C497" s="371" t="s">
        <v>1967</v>
      </c>
      <c r="D497" s="371" t="s">
        <v>1473</v>
      </c>
      <c r="E497" s="368">
        <f>VLOOKUP(C497,'Permen 49-2015'!$C$4:$H$653,6,FALSE)</f>
        <v>7</v>
      </c>
      <c r="F497" s="443">
        <v>7</v>
      </c>
      <c r="G497" s="369"/>
      <c r="H497" s="444" t="str">
        <f t="shared" si="7"/>
        <v/>
      </c>
    </row>
    <row r="498" spans="2:8" ht="32" x14ac:dyDescent="0.2">
      <c r="B498" s="370">
        <v>494</v>
      </c>
      <c r="C498" s="371" t="s">
        <v>1968</v>
      </c>
      <c r="D498" s="373" t="s">
        <v>1969</v>
      </c>
      <c r="E498" s="368">
        <f>VLOOKUP(C498,'Permen 49-2015'!$C$4:$H$653,6,FALSE)</f>
        <v>7</v>
      </c>
      <c r="F498" s="443">
        <v>7</v>
      </c>
      <c r="G498" s="369"/>
      <c r="H498" s="444" t="str">
        <f t="shared" si="7"/>
        <v/>
      </c>
    </row>
    <row r="499" spans="2:8" x14ac:dyDescent="0.2">
      <c r="B499" s="370">
        <v>495</v>
      </c>
      <c r="C499" s="376" t="s">
        <v>2573</v>
      </c>
      <c r="D499" s="373" t="s">
        <v>1560</v>
      </c>
      <c r="E499" s="368" t="e">
        <f>VLOOKUP(C499,'Permen 49-2015'!$C$4:$H$653,6,FALSE)</f>
        <v>#N/A</v>
      </c>
      <c r="F499" s="443">
        <v>7</v>
      </c>
      <c r="G499" s="369"/>
      <c r="H499" s="444" t="e">
        <f t="shared" si="7"/>
        <v>#N/A</v>
      </c>
    </row>
    <row r="500" spans="2:8" x14ac:dyDescent="0.2">
      <c r="B500" s="370">
        <v>496</v>
      </c>
      <c r="C500" s="374" t="s">
        <v>1970</v>
      </c>
      <c r="D500" s="374" t="s">
        <v>1563</v>
      </c>
      <c r="E500" s="368">
        <f>VLOOKUP(C500,'Permen 49-2015'!$C$4:$H$653,6,FALSE)</f>
        <v>7</v>
      </c>
      <c r="F500" s="443">
        <v>7</v>
      </c>
      <c r="G500" s="369"/>
      <c r="H500" s="444" t="str">
        <f t="shared" si="7"/>
        <v/>
      </c>
    </row>
    <row r="501" spans="2:8" x14ac:dyDescent="0.2">
      <c r="B501" s="370">
        <v>497</v>
      </c>
      <c r="C501" s="371" t="s">
        <v>1971</v>
      </c>
      <c r="D501" s="373" t="s">
        <v>1563</v>
      </c>
      <c r="E501" s="368">
        <f>VLOOKUP(C501,'Permen 49-2015'!$C$4:$H$653,6,FALSE)</f>
        <v>7</v>
      </c>
      <c r="F501" s="443">
        <v>7</v>
      </c>
      <c r="G501" s="369"/>
      <c r="H501" s="444" t="str">
        <f t="shared" si="7"/>
        <v/>
      </c>
    </row>
    <row r="502" spans="2:8" x14ac:dyDescent="0.2">
      <c r="B502" s="370">
        <v>498</v>
      </c>
      <c r="C502" s="371" t="s">
        <v>1972</v>
      </c>
      <c r="D502" s="373" t="s">
        <v>1563</v>
      </c>
      <c r="E502" s="368">
        <f>VLOOKUP(C502,'Permen 49-2015'!$C$4:$H$653,6,FALSE)</f>
        <v>7</v>
      </c>
      <c r="F502" s="443">
        <v>7</v>
      </c>
      <c r="G502" s="369"/>
      <c r="H502" s="444" t="str">
        <f t="shared" si="7"/>
        <v/>
      </c>
    </row>
    <row r="503" spans="2:8" x14ac:dyDescent="0.2">
      <c r="B503" s="370">
        <v>499</v>
      </c>
      <c r="C503" s="371" t="s">
        <v>1973</v>
      </c>
      <c r="D503" s="372" t="s">
        <v>1563</v>
      </c>
      <c r="E503" s="368">
        <f>VLOOKUP(C503,'Permen 49-2015'!$C$4:$H$653,6,FALSE)</f>
        <v>7</v>
      </c>
      <c r="F503" s="443">
        <v>7</v>
      </c>
      <c r="G503" s="369"/>
      <c r="H503" s="444" t="str">
        <f t="shared" si="7"/>
        <v/>
      </c>
    </row>
    <row r="504" spans="2:8" ht="32" x14ac:dyDescent="0.2">
      <c r="B504" s="370">
        <v>500</v>
      </c>
      <c r="C504" s="371" t="s">
        <v>1974</v>
      </c>
      <c r="D504" s="374" t="s">
        <v>1519</v>
      </c>
      <c r="E504" s="368">
        <f>VLOOKUP(C504,'Permen 49-2015'!$C$4:$H$653,6,FALSE)</f>
        <v>7</v>
      </c>
      <c r="F504" s="443">
        <v>7</v>
      </c>
      <c r="G504" s="369"/>
      <c r="H504" s="444" t="str">
        <f t="shared" si="7"/>
        <v/>
      </c>
    </row>
    <row r="505" spans="2:8" x14ac:dyDescent="0.2">
      <c r="B505" s="370">
        <v>501</v>
      </c>
      <c r="C505" s="371" t="s">
        <v>1975</v>
      </c>
      <c r="D505" s="371" t="s">
        <v>1975</v>
      </c>
      <c r="E505" s="368">
        <f>VLOOKUP(C505,'Permen 49-2015'!$C$4:$H$653,6,FALSE)</f>
        <v>7</v>
      </c>
      <c r="F505" s="443">
        <v>7</v>
      </c>
      <c r="G505" s="369"/>
      <c r="H505" s="444" t="str">
        <f t="shared" si="7"/>
        <v/>
      </c>
    </row>
    <row r="506" spans="2:8" x14ac:dyDescent="0.2">
      <c r="B506" s="370">
        <v>502</v>
      </c>
      <c r="C506" s="371" t="s">
        <v>1948</v>
      </c>
      <c r="D506" s="371" t="s">
        <v>1948</v>
      </c>
      <c r="E506" s="368">
        <f>VLOOKUP(C506,'Permen 49-2015'!$C$4:$H$653,6,FALSE)</f>
        <v>7</v>
      </c>
      <c r="F506" s="443">
        <v>7</v>
      </c>
      <c r="G506" s="369"/>
      <c r="H506" s="444" t="str">
        <f t="shared" si="7"/>
        <v/>
      </c>
    </row>
    <row r="507" spans="2:8" x14ac:dyDescent="0.2">
      <c r="B507" s="370">
        <v>503</v>
      </c>
      <c r="C507" s="371" t="s">
        <v>1976</v>
      </c>
      <c r="D507" s="371" t="s">
        <v>1475</v>
      </c>
      <c r="E507" s="368">
        <f>VLOOKUP(C507,'Permen 49-2015'!$C$4:$H$653,6,FALSE)</f>
        <v>7</v>
      </c>
      <c r="F507" s="443">
        <v>7</v>
      </c>
      <c r="G507" s="369"/>
      <c r="H507" s="444" t="str">
        <f t="shared" si="7"/>
        <v/>
      </c>
    </row>
    <row r="508" spans="2:8" x14ac:dyDescent="0.2">
      <c r="B508" s="370">
        <v>504</v>
      </c>
      <c r="C508" s="371" t="s">
        <v>176</v>
      </c>
      <c r="D508" s="374" t="s">
        <v>1517</v>
      </c>
      <c r="E508" s="368">
        <f>VLOOKUP(C508,'Permen 49-2015'!$C$4:$H$653,6,FALSE)</f>
        <v>7</v>
      </c>
      <c r="F508" s="443">
        <v>7</v>
      </c>
      <c r="G508" s="369"/>
      <c r="H508" s="444" t="str">
        <f t="shared" si="7"/>
        <v/>
      </c>
    </row>
    <row r="509" spans="2:8" x14ac:dyDescent="0.2">
      <c r="B509" s="370">
        <v>505</v>
      </c>
      <c r="C509" s="371" t="s">
        <v>1977</v>
      </c>
      <c r="D509" s="374" t="s">
        <v>1944</v>
      </c>
      <c r="E509" s="368">
        <f>VLOOKUP(C509,'Permen 49-2015'!$C$4:$H$653,6,FALSE)</f>
        <v>7</v>
      </c>
      <c r="F509" s="443">
        <v>7</v>
      </c>
      <c r="G509" s="369"/>
      <c r="H509" s="444" t="str">
        <f t="shared" si="7"/>
        <v/>
      </c>
    </row>
    <row r="510" spans="2:8" ht="32" x14ac:dyDescent="0.2">
      <c r="B510" s="370">
        <v>506</v>
      </c>
      <c r="C510" s="371" t="s">
        <v>1978</v>
      </c>
      <c r="D510" s="371" t="s">
        <v>1944</v>
      </c>
      <c r="E510" s="368">
        <f>VLOOKUP(C510,'Permen 49-2015'!$C$4:$H$653,6,FALSE)</f>
        <v>7</v>
      </c>
      <c r="F510" s="443">
        <v>7</v>
      </c>
      <c r="G510" s="369"/>
      <c r="H510" s="444" t="str">
        <f t="shared" si="7"/>
        <v/>
      </c>
    </row>
    <row r="511" spans="2:8" x14ac:dyDescent="0.2">
      <c r="B511" s="370">
        <v>507</v>
      </c>
      <c r="C511" s="371" t="s">
        <v>1979</v>
      </c>
      <c r="D511" s="371" t="s">
        <v>1980</v>
      </c>
      <c r="E511" s="368">
        <f>VLOOKUP(C511,'Permen 49-2015'!$C$4:$H$653,6,FALSE)</f>
        <v>7</v>
      </c>
      <c r="F511" s="443">
        <v>7</v>
      </c>
      <c r="G511" s="369"/>
      <c r="H511" s="444" t="str">
        <f t="shared" si="7"/>
        <v/>
      </c>
    </row>
    <row r="512" spans="2:8" s="416" customFormat="1" x14ac:dyDescent="0.2">
      <c r="B512" s="370">
        <v>508</v>
      </c>
      <c r="C512" s="374" t="s">
        <v>1981</v>
      </c>
      <c r="D512" s="374" t="s">
        <v>1555</v>
      </c>
      <c r="E512" s="368" t="e">
        <f>VLOOKUP(C512,'Permen 49-2015'!$C$4:$H$653,6,FALSE)</f>
        <v>#N/A</v>
      </c>
      <c r="F512" s="443">
        <v>7</v>
      </c>
      <c r="G512" s="378"/>
      <c r="H512" s="444" t="e">
        <f t="shared" si="7"/>
        <v>#N/A</v>
      </c>
    </row>
    <row r="513" spans="2:8" s="416" customFormat="1" x14ac:dyDescent="0.2">
      <c r="B513" s="370">
        <v>509</v>
      </c>
      <c r="C513" s="374" t="s">
        <v>1982</v>
      </c>
      <c r="D513" s="374" t="s">
        <v>1982</v>
      </c>
      <c r="E513" s="368">
        <f>VLOOKUP(C513,'Permen 49-2015'!$C$4:$H$653,6,FALSE)</f>
        <v>7</v>
      </c>
      <c r="F513" s="443">
        <v>7</v>
      </c>
      <c r="G513" s="378"/>
      <c r="H513" s="444" t="str">
        <f t="shared" si="7"/>
        <v/>
      </c>
    </row>
    <row r="514" spans="2:8" s="416" customFormat="1" x14ac:dyDescent="0.2">
      <c r="B514" s="370">
        <v>510</v>
      </c>
      <c r="C514" s="374" t="s">
        <v>1983</v>
      </c>
      <c r="D514" s="378" t="s">
        <v>1983</v>
      </c>
      <c r="E514" s="368" t="e">
        <f>VLOOKUP(C514,'Permen 49-2015'!$C$4:$H$653,6,FALSE)</f>
        <v>#N/A</v>
      </c>
      <c r="F514" s="443">
        <v>6</v>
      </c>
      <c r="G514" s="378"/>
      <c r="H514" s="444" t="e">
        <f t="shared" si="7"/>
        <v>#N/A</v>
      </c>
    </row>
    <row r="515" spans="2:8" x14ac:dyDescent="0.2">
      <c r="B515" s="370">
        <v>511</v>
      </c>
      <c r="C515" s="374" t="s">
        <v>1984</v>
      </c>
      <c r="D515" s="369" t="s">
        <v>1985</v>
      </c>
      <c r="E515" s="368">
        <f>VLOOKUP(C515,'Permen 49-2015'!$C$4:$H$653,6,FALSE)</f>
        <v>5</v>
      </c>
      <c r="F515" s="443">
        <v>5</v>
      </c>
      <c r="G515" s="369"/>
      <c r="H515" s="444" t="str">
        <f t="shared" si="7"/>
        <v/>
      </c>
    </row>
    <row r="516" spans="2:8" x14ac:dyDescent="0.2">
      <c r="B516" s="370">
        <v>512</v>
      </c>
      <c r="C516" s="374" t="s">
        <v>4</v>
      </c>
      <c r="D516" s="369" t="s">
        <v>4</v>
      </c>
      <c r="E516" s="368">
        <f>VLOOKUP(C516,'Permen 49-2015'!$C$4:$H$653,6,FALSE)</f>
        <v>3</v>
      </c>
      <c r="F516" s="443">
        <v>3</v>
      </c>
      <c r="G516" s="369"/>
      <c r="H516" s="444" t="str">
        <f t="shared" si="7"/>
        <v/>
      </c>
    </row>
    <row r="517" spans="2:8" x14ac:dyDescent="0.2">
      <c r="B517" s="370">
        <v>513</v>
      </c>
      <c r="C517" s="374" t="s">
        <v>1986</v>
      </c>
      <c r="D517" s="369" t="s">
        <v>2574</v>
      </c>
      <c r="E517" s="368">
        <f>VLOOKUP(C517,'Permen 49-2015'!$C$4:$H$653,6,FALSE)</f>
        <v>5</v>
      </c>
      <c r="F517" s="443">
        <v>5</v>
      </c>
      <c r="G517" s="369"/>
      <c r="H517" s="444" t="str">
        <f t="shared" ref="H517:H548" si="8">IF(E517=F517,"","x")</f>
        <v/>
      </c>
    </row>
    <row r="518" spans="2:8" x14ac:dyDescent="0.2">
      <c r="B518" s="370">
        <v>514</v>
      </c>
      <c r="C518" s="374" t="s">
        <v>1987</v>
      </c>
      <c r="D518" s="369" t="s">
        <v>2543</v>
      </c>
      <c r="E518" s="368">
        <f>VLOOKUP(C518,'Permen 49-2015'!$C$4:$H$653,6,FALSE)</f>
        <v>6</v>
      </c>
      <c r="F518" s="443">
        <v>6</v>
      </c>
      <c r="G518" s="369"/>
      <c r="H518" s="444" t="str">
        <f t="shared" si="8"/>
        <v/>
      </c>
    </row>
    <row r="519" spans="2:8" x14ac:dyDescent="0.2">
      <c r="B519" s="370">
        <v>515</v>
      </c>
      <c r="C519" s="374" t="s">
        <v>1345</v>
      </c>
      <c r="D519" s="369" t="s">
        <v>1345</v>
      </c>
      <c r="E519" s="368">
        <f>VLOOKUP(C519,'Permen 49-2015'!$C$4:$H$653,6,FALSE)</f>
        <v>3</v>
      </c>
      <c r="F519" s="443">
        <v>3</v>
      </c>
      <c r="G519" s="369"/>
      <c r="H519" s="444" t="str">
        <f t="shared" si="8"/>
        <v/>
      </c>
    </row>
    <row r="520" spans="2:8" x14ac:dyDescent="0.2">
      <c r="B520" s="370">
        <v>516</v>
      </c>
      <c r="C520" s="374" t="s">
        <v>32</v>
      </c>
      <c r="D520" s="369" t="s">
        <v>1682</v>
      </c>
      <c r="E520" s="368">
        <f>VLOOKUP(C520,'Permen 49-2015'!$C$4:$H$653,6,FALSE)</f>
        <v>3</v>
      </c>
      <c r="F520" s="443">
        <v>3</v>
      </c>
      <c r="G520" s="369"/>
      <c r="H520" s="444" t="str">
        <f t="shared" si="8"/>
        <v/>
      </c>
    </row>
    <row r="521" spans="2:8" x14ac:dyDescent="0.2">
      <c r="B521" s="370">
        <v>517</v>
      </c>
      <c r="C521" s="374" t="s">
        <v>1988</v>
      </c>
      <c r="D521" s="369" t="s">
        <v>1586</v>
      </c>
      <c r="E521" s="368" t="e">
        <f>VLOOKUP(C521,'Permen 49-2015'!$C$4:$H$653,6,FALSE)</f>
        <v>#N/A</v>
      </c>
      <c r="F521" s="443">
        <v>3</v>
      </c>
      <c r="G521" s="369"/>
      <c r="H521" s="444" t="e">
        <f t="shared" si="8"/>
        <v>#N/A</v>
      </c>
    </row>
    <row r="522" spans="2:8" x14ac:dyDescent="0.2">
      <c r="B522" s="370">
        <v>518</v>
      </c>
      <c r="C522" s="374" t="s">
        <v>1989</v>
      </c>
      <c r="D522" s="369" t="s">
        <v>1586</v>
      </c>
      <c r="E522" s="368" t="e">
        <f>VLOOKUP(C522,'Permen 49-2015'!$C$4:$H$653,6,FALSE)</f>
        <v>#N/A</v>
      </c>
      <c r="F522" s="443">
        <v>3</v>
      </c>
      <c r="G522" s="369"/>
      <c r="H522" s="444" t="e">
        <f t="shared" si="8"/>
        <v>#N/A</v>
      </c>
    </row>
    <row r="523" spans="2:8" x14ac:dyDescent="0.2">
      <c r="B523" s="370">
        <v>519</v>
      </c>
      <c r="C523" s="374" t="s">
        <v>40</v>
      </c>
      <c r="D523" s="369" t="s">
        <v>1345</v>
      </c>
      <c r="E523" s="368">
        <f>VLOOKUP(C523,'Permen 49-2015'!$C$4:$H$653,6,FALSE)</f>
        <v>3</v>
      </c>
      <c r="F523" s="443">
        <v>3</v>
      </c>
      <c r="G523" s="369"/>
      <c r="H523" s="444" t="str">
        <f t="shared" si="8"/>
        <v/>
      </c>
    </row>
    <row r="524" spans="2:8" x14ac:dyDescent="0.2">
      <c r="B524" s="370">
        <v>520</v>
      </c>
      <c r="C524" s="374" t="s">
        <v>44</v>
      </c>
      <c r="D524" s="369" t="s">
        <v>1586</v>
      </c>
      <c r="E524" s="368">
        <f>VLOOKUP(C524,'Permen 49-2015'!$C$4:$H$653,6,FALSE)</f>
        <v>1</v>
      </c>
      <c r="F524" s="443">
        <v>1</v>
      </c>
      <c r="G524" s="369"/>
      <c r="H524" s="444" t="str">
        <f t="shared" si="8"/>
        <v/>
      </c>
    </row>
    <row r="525" spans="2:8" x14ac:dyDescent="0.2">
      <c r="B525" s="370">
        <v>521</v>
      </c>
      <c r="C525" s="374" t="s">
        <v>1990</v>
      </c>
      <c r="D525" s="369" t="s">
        <v>1991</v>
      </c>
      <c r="E525" s="368">
        <f>VLOOKUP(C525,'Permen 49-2015'!$C$4:$H$653,6,FALSE)</f>
        <v>3</v>
      </c>
      <c r="F525" s="443">
        <v>3</v>
      </c>
      <c r="G525" s="369"/>
      <c r="H525" s="444" t="str">
        <f t="shared" si="8"/>
        <v/>
      </c>
    </row>
    <row r="526" spans="2:8" x14ac:dyDescent="0.2">
      <c r="B526" s="370">
        <v>522</v>
      </c>
      <c r="C526" s="374" t="s">
        <v>9</v>
      </c>
      <c r="D526" s="369" t="s">
        <v>1991</v>
      </c>
      <c r="E526" s="368">
        <f>VLOOKUP(C526,'Permen 49-2015'!$C$4:$H$653,6,FALSE)</f>
        <v>3</v>
      </c>
      <c r="F526" s="443">
        <v>3</v>
      </c>
      <c r="G526" s="369"/>
      <c r="H526" s="444" t="str">
        <f t="shared" si="8"/>
        <v/>
      </c>
    </row>
    <row r="527" spans="2:8" x14ac:dyDescent="0.2">
      <c r="B527" s="370">
        <v>523</v>
      </c>
      <c r="C527" s="374" t="s">
        <v>1992</v>
      </c>
      <c r="D527" s="369" t="s">
        <v>1992</v>
      </c>
      <c r="E527" s="368">
        <f>VLOOKUP(C527,'Permen 49-2015'!$C$4:$H$653,6,FALSE)</f>
        <v>3</v>
      </c>
      <c r="F527" s="443">
        <v>3</v>
      </c>
      <c r="G527" s="369"/>
      <c r="H527" s="444" t="str">
        <f t="shared" si="8"/>
        <v/>
      </c>
    </row>
    <row r="528" spans="2:8" x14ac:dyDescent="0.2">
      <c r="B528" s="370">
        <v>524</v>
      </c>
      <c r="C528" s="374" t="s">
        <v>25</v>
      </c>
      <c r="D528" s="369" t="s">
        <v>1586</v>
      </c>
      <c r="E528" s="368">
        <f>VLOOKUP(C528,'Permen 49-2015'!$C$4:$H$653,6,FALSE)</f>
        <v>3</v>
      </c>
      <c r="F528" s="443">
        <v>3</v>
      </c>
      <c r="G528" s="369"/>
      <c r="H528" s="444" t="str">
        <f t="shared" si="8"/>
        <v/>
      </c>
    </row>
    <row r="529" spans="2:8" x14ac:dyDescent="0.2">
      <c r="B529" s="370">
        <v>525</v>
      </c>
      <c r="C529" s="374" t="s">
        <v>2575</v>
      </c>
      <c r="D529" s="369" t="s">
        <v>1586</v>
      </c>
      <c r="E529" s="368" t="e">
        <f>VLOOKUP(C529,'Permen 49-2015'!$C$4:$H$653,6,FALSE)</f>
        <v>#N/A</v>
      </c>
      <c r="F529" s="443">
        <v>3</v>
      </c>
      <c r="G529" s="369"/>
      <c r="H529" s="444" t="e">
        <f t="shared" si="8"/>
        <v>#N/A</v>
      </c>
    </row>
    <row r="530" spans="2:8" x14ac:dyDescent="0.2">
      <c r="B530" s="370">
        <v>526</v>
      </c>
      <c r="C530" s="374" t="s">
        <v>1993</v>
      </c>
      <c r="D530" s="369" t="s">
        <v>1993</v>
      </c>
      <c r="E530" s="368">
        <f>VLOOKUP(C530,'Permen 49-2015'!$C$4:$H$653,6,FALSE)</f>
        <v>8</v>
      </c>
      <c r="F530" s="443">
        <v>8</v>
      </c>
      <c r="G530" s="369"/>
      <c r="H530" s="444" t="str">
        <f t="shared" si="8"/>
        <v/>
      </c>
    </row>
    <row r="531" spans="2:8" x14ac:dyDescent="0.2">
      <c r="B531" s="370">
        <v>527</v>
      </c>
      <c r="C531" s="374" t="s">
        <v>1994</v>
      </c>
      <c r="D531" s="369" t="s">
        <v>1555</v>
      </c>
      <c r="E531" s="368">
        <f>VLOOKUP(C531,'Permen 49-2015'!$C$4:$H$653,6,FALSE)</f>
        <v>7</v>
      </c>
      <c r="F531" s="443">
        <v>7</v>
      </c>
      <c r="G531" s="369"/>
      <c r="H531" s="444" t="str">
        <f t="shared" si="8"/>
        <v/>
      </c>
    </row>
    <row r="532" spans="2:8" x14ac:dyDescent="0.2">
      <c r="B532" s="370">
        <v>528</v>
      </c>
      <c r="C532" s="374" t="s">
        <v>1995</v>
      </c>
      <c r="D532" s="369" t="s">
        <v>1996</v>
      </c>
      <c r="E532" s="368">
        <f>VLOOKUP(C532,'Permen 49-2015'!$C$4:$H$653,6,FALSE)</f>
        <v>5</v>
      </c>
      <c r="F532" s="443">
        <v>5</v>
      </c>
      <c r="G532" s="369"/>
      <c r="H532" s="444" t="str">
        <f t="shared" si="8"/>
        <v/>
      </c>
    </row>
    <row r="533" spans="2:8" x14ac:dyDescent="0.2">
      <c r="B533" s="370">
        <v>529</v>
      </c>
      <c r="C533" s="374" t="s">
        <v>1346</v>
      </c>
      <c r="D533" s="369" t="s">
        <v>1997</v>
      </c>
      <c r="E533" s="368">
        <f>VLOOKUP(C533,'Permen 49-2015'!$C$4:$H$653,6,FALSE)</f>
        <v>6</v>
      </c>
      <c r="F533" s="443">
        <v>6</v>
      </c>
      <c r="G533" s="369"/>
      <c r="H533" s="444" t="str">
        <f t="shared" si="8"/>
        <v/>
      </c>
    </row>
    <row r="534" spans="2:8" x14ac:dyDescent="0.2">
      <c r="B534" s="370">
        <v>530</v>
      </c>
      <c r="C534" s="374" t="s">
        <v>2576</v>
      </c>
      <c r="D534" s="369" t="s">
        <v>2576</v>
      </c>
      <c r="E534" s="368" t="e">
        <f>VLOOKUP(C534,'Permen 49-2015'!$C$4:$H$653,6,FALSE)</f>
        <v>#N/A</v>
      </c>
      <c r="F534" s="443">
        <v>5</v>
      </c>
      <c r="G534" s="369"/>
      <c r="H534" s="444" t="e">
        <f t="shared" si="8"/>
        <v>#N/A</v>
      </c>
    </row>
    <row r="535" spans="2:8" x14ac:dyDescent="0.2">
      <c r="B535" s="370">
        <v>531</v>
      </c>
      <c r="C535" s="374" t="s">
        <v>1998</v>
      </c>
      <c r="D535" s="369" t="s">
        <v>1999</v>
      </c>
      <c r="E535" s="368">
        <f>VLOOKUP(C535,'Permen 49-2015'!$C$4:$H$653,6,FALSE)</f>
        <v>5</v>
      </c>
      <c r="F535" s="443">
        <v>5</v>
      </c>
      <c r="G535" s="369"/>
      <c r="H535" s="444" t="str">
        <f t="shared" si="8"/>
        <v/>
      </c>
    </row>
    <row r="536" spans="2:8" x14ac:dyDescent="0.2">
      <c r="B536" s="370">
        <v>532</v>
      </c>
      <c r="C536" s="374" t="s">
        <v>2577</v>
      </c>
      <c r="D536" s="369" t="s">
        <v>2577</v>
      </c>
      <c r="E536" s="368" t="e">
        <f>VLOOKUP(C536,'Permen 49-2015'!$C$4:$H$653,6,FALSE)</f>
        <v>#N/A</v>
      </c>
      <c r="F536" s="443">
        <v>5</v>
      </c>
      <c r="G536" s="369"/>
      <c r="H536" s="444" t="e">
        <f t="shared" si="8"/>
        <v>#N/A</v>
      </c>
    </row>
    <row r="537" spans="2:8" x14ac:dyDescent="0.2">
      <c r="B537" s="370">
        <v>533</v>
      </c>
      <c r="C537" s="374" t="s">
        <v>38</v>
      </c>
      <c r="D537" s="369" t="s">
        <v>38</v>
      </c>
      <c r="E537" s="368">
        <f>VLOOKUP(C537,'Permen 49-2015'!$C$4:$H$653,6,FALSE)</f>
        <v>5</v>
      </c>
      <c r="F537" s="443">
        <v>5</v>
      </c>
      <c r="G537" s="369"/>
      <c r="H537" s="444" t="str">
        <f t="shared" si="8"/>
        <v/>
      </c>
    </row>
    <row r="538" spans="2:8" x14ac:dyDescent="0.2">
      <c r="B538" s="370">
        <v>534</v>
      </c>
      <c r="C538" s="374" t="s">
        <v>2000</v>
      </c>
      <c r="D538" s="369" t="s">
        <v>38</v>
      </c>
      <c r="E538" s="368">
        <f>VLOOKUP(C538,'Permen 49-2015'!$C$4:$H$653,6,FALSE)</f>
        <v>5</v>
      </c>
      <c r="F538" s="443">
        <v>5</v>
      </c>
      <c r="G538" s="369"/>
      <c r="H538" s="444" t="str">
        <f t="shared" si="8"/>
        <v/>
      </c>
    </row>
    <row r="539" spans="2:8" x14ac:dyDescent="0.2">
      <c r="B539" s="370">
        <v>535</v>
      </c>
      <c r="C539" s="374" t="s">
        <v>2578</v>
      </c>
      <c r="D539" s="369" t="s">
        <v>2578</v>
      </c>
      <c r="E539" s="368" t="e">
        <f>VLOOKUP(C539,'Permen 49-2015'!$C$4:$H$653,6,FALSE)</f>
        <v>#N/A</v>
      </c>
      <c r="F539" s="443">
        <v>5</v>
      </c>
      <c r="G539" s="369"/>
      <c r="H539" s="444" t="e">
        <f t="shared" si="8"/>
        <v>#N/A</v>
      </c>
    </row>
    <row r="540" spans="2:8" x14ac:dyDescent="0.2">
      <c r="B540" s="370">
        <v>536</v>
      </c>
      <c r="C540" s="374" t="s">
        <v>2001</v>
      </c>
      <c r="D540" s="369" t="s">
        <v>1623</v>
      </c>
      <c r="E540" s="368">
        <f>VLOOKUP(C540,'Permen 49-2015'!$C$4:$H$653,6,FALSE)</f>
        <v>5</v>
      </c>
      <c r="F540" s="443">
        <v>5</v>
      </c>
      <c r="G540" s="369"/>
      <c r="H540" s="444" t="str">
        <f t="shared" si="8"/>
        <v/>
      </c>
    </row>
    <row r="541" spans="2:8" x14ac:dyDescent="0.2">
      <c r="B541" s="370">
        <v>537</v>
      </c>
      <c r="C541" s="374" t="s">
        <v>2579</v>
      </c>
      <c r="D541" s="369" t="s">
        <v>2579</v>
      </c>
      <c r="E541" s="368" t="e">
        <f>VLOOKUP(C541,'Permen 49-2015'!$C$4:$H$653,6,FALSE)</f>
        <v>#N/A</v>
      </c>
      <c r="F541" s="443">
        <v>5</v>
      </c>
      <c r="G541" s="369"/>
      <c r="H541" s="444" t="e">
        <f t="shared" si="8"/>
        <v>#N/A</v>
      </c>
    </row>
    <row r="542" spans="2:8" x14ac:dyDescent="0.2">
      <c r="B542" s="370">
        <v>538</v>
      </c>
      <c r="C542" s="374" t="s">
        <v>2580</v>
      </c>
      <c r="D542" s="369" t="s">
        <v>2580</v>
      </c>
      <c r="E542" s="368" t="e">
        <f>VLOOKUP(C542,'Permen 49-2015'!$C$4:$H$653,6,FALSE)</f>
        <v>#N/A</v>
      </c>
      <c r="F542" s="443">
        <v>5</v>
      </c>
      <c r="G542" s="369"/>
      <c r="H542" s="444" t="e">
        <f t="shared" si="8"/>
        <v>#N/A</v>
      </c>
    </row>
    <row r="543" spans="2:8" x14ac:dyDescent="0.2">
      <c r="B543" s="370">
        <v>539</v>
      </c>
      <c r="C543" s="374" t="s">
        <v>2581</v>
      </c>
      <c r="D543" s="369" t="s">
        <v>2581</v>
      </c>
      <c r="E543" s="368" t="e">
        <f>VLOOKUP(C543,'Permen 49-2015'!$C$4:$H$653,6,FALSE)</f>
        <v>#N/A</v>
      </c>
      <c r="F543" s="443">
        <v>5</v>
      </c>
      <c r="G543" s="369"/>
      <c r="H543" s="444" t="e">
        <f t="shared" si="8"/>
        <v>#N/A</v>
      </c>
    </row>
    <row r="544" spans="2:8" x14ac:dyDescent="0.2">
      <c r="B544" s="370">
        <v>540</v>
      </c>
      <c r="C544" s="374" t="s">
        <v>2002</v>
      </c>
      <c r="D544" s="369" t="s">
        <v>2002</v>
      </c>
      <c r="E544" s="368">
        <f>VLOOKUP(C544,'Permen 49-2015'!$C$4:$H$653,6,FALSE)</f>
        <v>5</v>
      </c>
      <c r="F544" s="443">
        <v>5</v>
      </c>
      <c r="G544" s="369"/>
      <c r="H544" s="444" t="str">
        <f t="shared" si="8"/>
        <v/>
      </c>
    </row>
    <row r="545" spans="2:8" x14ac:dyDescent="0.2">
      <c r="B545" s="370">
        <v>541</v>
      </c>
      <c r="C545" s="374" t="s">
        <v>24</v>
      </c>
      <c r="D545" s="369" t="s">
        <v>2003</v>
      </c>
      <c r="E545" s="368">
        <f>VLOOKUP(C545,'Permen 49-2015'!$C$4:$H$653,6,FALSE)</f>
        <v>5</v>
      </c>
      <c r="F545" s="443">
        <v>5</v>
      </c>
      <c r="G545" s="369"/>
      <c r="H545" s="444" t="str">
        <f t="shared" si="8"/>
        <v/>
      </c>
    </row>
    <row r="546" spans="2:8" x14ac:dyDescent="0.2">
      <c r="B546" s="370">
        <v>542</v>
      </c>
      <c r="C546" s="374" t="s">
        <v>2004</v>
      </c>
      <c r="D546" s="369" t="s">
        <v>2004</v>
      </c>
      <c r="E546" s="368">
        <f>VLOOKUP(C546,'Permen 49-2015'!$C$4:$H$653,6,FALSE)</f>
        <v>5</v>
      </c>
      <c r="F546" s="443">
        <v>5</v>
      </c>
      <c r="G546" s="369"/>
      <c r="H546" s="444" t="str">
        <f t="shared" si="8"/>
        <v/>
      </c>
    </row>
    <row r="547" spans="2:8" x14ac:dyDescent="0.2">
      <c r="B547" s="370">
        <v>543</v>
      </c>
      <c r="C547" s="374" t="s">
        <v>2005</v>
      </c>
      <c r="D547" s="369" t="s">
        <v>2004</v>
      </c>
      <c r="E547" s="368">
        <f>VLOOKUP(C547,'Permen 49-2015'!$C$4:$H$653,6,FALSE)</f>
        <v>5</v>
      </c>
      <c r="F547" s="443">
        <v>5</v>
      </c>
      <c r="G547" s="369"/>
      <c r="H547" s="444" t="str">
        <f t="shared" si="8"/>
        <v/>
      </c>
    </row>
    <row r="548" spans="2:8" x14ac:dyDescent="0.2">
      <c r="B548" s="370">
        <v>544</v>
      </c>
      <c r="C548" s="374" t="s">
        <v>2582</v>
      </c>
      <c r="D548" s="369" t="s">
        <v>2003</v>
      </c>
      <c r="E548" s="368" t="e">
        <f>VLOOKUP(C548,'Permen 49-2015'!$C$4:$H$653,6,FALSE)</f>
        <v>#N/A</v>
      </c>
      <c r="F548" s="443">
        <v>5</v>
      </c>
      <c r="G548" s="369"/>
      <c r="H548" s="444" t="e">
        <f t="shared" si="8"/>
        <v>#N/A</v>
      </c>
    </row>
  </sheetData>
  <autoFilter ref="B4:H548" xr:uid="{00000000-0009-0000-0000-000015000000}"/>
  <mergeCells count="1">
    <mergeCell ref="B2:D2"/>
  </mergeCells>
  <conditionalFormatting sqref="D461">
    <cfRule type="duplicateValues" dxfId="4" priority="4"/>
  </conditionalFormatting>
  <conditionalFormatting sqref="C300">
    <cfRule type="duplicateValues" dxfId="3" priority="3"/>
  </conditionalFormatting>
  <conditionalFormatting sqref="C5:C250 C301:C491 C253:C299">
    <cfRule type="duplicateValues" dxfId="2" priority="5"/>
  </conditionalFormatting>
  <conditionalFormatting sqref="C1:C511 C515:C1048576">
    <cfRule type="duplicateValues" dxfId="1" priority="2"/>
  </conditionalFormatting>
  <conditionalFormatting sqref="D1:D511 D515:D1048576">
    <cfRule type="duplicateValues" dxfId="0" priority="1"/>
  </conditionalFormatting>
  <pageMargins left="0.7" right="0.7" top="0.75" bottom="0.75" header="0.3" footer="0.3"/>
  <pageSetup paperSize="9" scale="49" fitToHeight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H654"/>
  <sheetViews>
    <sheetView zoomScale="90" zoomScaleNormal="90" zoomScalePageLayoutView="90" workbookViewId="0">
      <selection activeCell="G4" sqref="G4"/>
    </sheetView>
  </sheetViews>
  <sheetFormatPr baseColWidth="10" defaultColWidth="9.1640625" defaultRowHeight="14" x14ac:dyDescent="0.15"/>
  <cols>
    <col min="1" max="1" width="5" style="384" customWidth="1"/>
    <col min="2" max="2" width="5.1640625" style="384" customWidth="1"/>
    <col min="3" max="3" width="51.33203125" style="382" customWidth="1"/>
    <col min="4" max="6" width="25" style="382" customWidth="1"/>
    <col min="7" max="7" width="28.5" style="382" customWidth="1"/>
    <col min="8" max="8" width="6.6640625" style="384" customWidth="1"/>
    <col min="9" max="16384" width="9.1640625" style="382"/>
  </cols>
  <sheetData>
    <row r="1" spans="1:8" s="383" customFormat="1" x14ac:dyDescent="0.15">
      <c r="A1" s="386" t="s">
        <v>2009</v>
      </c>
    </row>
    <row r="2" spans="1:8" s="385" customFormat="1" ht="45" customHeight="1" x14ac:dyDescent="0.2">
      <c r="A2" s="524" t="s">
        <v>2055</v>
      </c>
      <c r="B2" s="524" t="s">
        <v>2056</v>
      </c>
      <c r="C2" s="524" t="s">
        <v>1396</v>
      </c>
      <c r="D2" s="524" t="s">
        <v>131</v>
      </c>
      <c r="E2" s="524"/>
      <c r="F2" s="524"/>
      <c r="G2" s="524"/>
      <c r="H2" s="524" t="s">
        <v>125</v>
      </c>
    </row>
    <row r="3" spans="1:8" s="385" customFormat="1" ht="16.5" customHeight="1" x14ac:dyDescent="0.2">
      <c r="A3" s="524"/>
      <c r="B3" s="524"/>
      <c r="C3" s="524"/>
      <c r="D3" s="387" t="s">
        <v>2057</v>
      </c>
      <c r="E3" s="387" t="s">
        <v>2058</v>
      </c>
      <c r="F3" s="387" t="s">
        <v>135</v>
      </c>
      <c r="G3" s="387" t="s">
        <v>136</v>
      </c>
      <c r="H3" s="524"/>
    </row>
    <row r="4" spans="1:8" x14ac:dyDescent="0.15">
      <c r="A4" s="388">
        <v>1</v>
      </c>
      <c r="B4" s="388">
        <v>2</v>
      </c>
      <c r="C4" s="388">
        <v>3</v>
      </c>
      <c r="D4" s="388">
        <v>4</v>
      </c>
      <c r="E4" s="388">
        <v>5</v>
      </c>
      <c r="F4" s="388">
        <v>6</v>
      </c>
      <c r="G4" s="388">
        <v>7</v>
      </c>
      <c r="H4" s="388">
        <v>8</v>
      </c>
    </row>
    <row r="5" spans="1:8" hidden="1" x14ac:dyDescent="0.15">
      <c r="A5" s="388">
        <v>1</v>
      </c>
      <c r="B5" s="388" t="s">
        <v>2059</v>
      </c>
      <c r="C5" s="389" t="s">
        <v>2060</v>
      </c>
      <c r="D5" s="389" t="s">
        <v>1368</v>
      </c>
      <c r="E5" s="389" t="s">
        <v>2061</v>
      </c>
      <c r="F5" s="389"/>
      <c r="G5" s="389"/>
      <c r="H5" s="388">
        <v>14</v>
      </c>
    </row>
    <row r="6" spans="1:8" hidden="1" x14ac:dyDescent="0.15">
      <c r="A6" s="388">
        <v>2</v>
      </c>
      <c r="B6" s="388" t="s">
        <v>2062</v>
      </c>
      <c r="C6" s="389" t="s">
        <v>2010</v>
      </c>
      <c r="D6" s="389" t="s">
        <v>1368</v>
      </c>
      <c r="E6" s="389" t="s">
        <v>2061</v>
      </c>
      <c r="F6" s="389" t="s">
        <v>2063</v>
      </c>
      <c r="G6" s="389"/>
      <c r="H6" s="388">
        <v>12</v>
      </c>
    </row>
    <row r="7" spans="1:8" hidden="1" x14ac:dyDescent="0.15">
      <c r="A7" s="388">
        <v>3</v>
      </c>
      <c r="B7" s="388" t="s">
        <v>2064</v>
      </c>
      <c r="C7" s="389" t="s">
        <v>2011</v>
      </c>
      <c r="D7" s="389" t="s">
        <v>1368</v>
      </c>
      <c r="E7" s="389" t="s">
        <v>2061</v>
      </c>
      <c r="F7" s="389" t="s">
        <v>2063</v>
      </c>
      <c r="G7" s="389" t="s">
        <v>2065</v>
      </c>
      <c r="H7" s="388">
        <v>9</v>
      </c>
    </row>
    <row r="8" spans="1:8" hidden="1" x14ac:dyDescent="0.15">
      <c r="A8" s="388">
        <v>4</v>
      </c>
      <c r="B8" s="388" t="s">
        <v>2064</v>
      </c>
      <c r="C8" s="389" t="s">
        <v>2012</v>
      </c>
      <c r="D8" s="389" t="s">
        <v>1368</v>
      </c>
      <c r="E8" s="389" t="s">
        <v>2061</v>
      </c>
      <c r="F8" s="389" t="s">
        <v>2063</v>
      </c>
      <c r="G8" s="389" t="s">
        <v>2066</v>
      </c>
      <c r="H8" s="388">
        <v>8</v>
      </c>
    </row>
    <row r="9" spans="1:8" hidden="1" x14ac:dyDescent="0.15">
      <c r="A9" s="388">
        <v>5</v>
      </c>
      <c r="B9" s="388" t="s">
        <v>2064</v>
      </c>
      <c r="C9" s="389" t="s">
        <v>2013</v>
      </c>
      <c r="D9" s="389" t="s">
        <v>1368</v>
      </c>
      <c r="E9" s="389" t="s">
        <v>2061</v>
      </c>
      <c r="F9" s="389" t="s">
        <v>2063</v>
      </c>
      <c r="G9" s="389" t="s">
        <v>2067</v>
      </c>
      <c r="H9" s="388">
        <v>8</v>
      </c>
    </row>
    <row r="10" spans="1:8" hidden="1" x14ac:dyDescent="0.15">
      <c r="A10" s="388">
        <v>6</v>
      </c>
      <c r="B10" s="388" t="s">
        <v>2062</v>
      </c>
      <c r="C10" s="389" t="s">
        <v>2014</v>
      </c>
      <c r="D10" s="389" t="s">
        <v>1368</v>
      </c>
      <c r="E10" s="389" t="s">
        <v>2061</v>
      </c>
      <c r="F10" s="389" t="s">
        <v>2068</v>
      </c>
      <c r="G10" s="389"/>
      <c r="H10" s="388">
        <v>11</v>
      </c>
    </row>
    <row r="11" spans="1:8" hidden="1" x14ac:dyDescent="0.15">
      <c r="A11" s="388">
        <v>7</v>
      </c>
      <c r="B11" s="388" t="s">
        <v>2064</v>
      </c>
      <c r="C11" s="389" t="s">
        <v>2015</v>
      </c>
      <c r="D11" s="389" t="s">
        <v>1368</v>
      </c>
      <c r="E11" s="389" t="s">
        <v>2061</v>
      </c>
      <c r="F11" s="389" t="s">
        <v>2068</v>
      </c>
      <c r="G11" s="389" t="s">
        <v>2069</v>
      </c>
      <c r="H11" s="388">
        <v>8</v>
      </c>
    </row>
    <row r="12" spans="1:8" hidden="1" x14ac:dyDescent="0.15">
      <c r="A12" s="388">
        <v>8</v>
      </c>
      <c r="B12" s="388" t="s">
        <v>2064</v>
      </c>
      <c r="C12" s="389" t="s">
        <v>2016</v>
      </c>
      <c r="D12" s="389" t="s">
        <v>1368</v>
      </c>
      <c r="E12" s="389" t="s">
        <v>2061</v>
      </c>
      <c r="F12" s="389" t="s">
        <v>2068</v>
      </c>
      <c r="G12" s="389" t="s">
        <v>2070</v>
      </c>
      <c r="H12" s="388">
        <v>8</v>
      </c>
    </row>
    <row r="13" spans="1:8" hidden="1" x14ac:dyDescent="0.15">
      <c r="A13" s="388">
        <v>9</v>
      </c>
      <c r="B13" s="388" t="s">
        <v>2064</v>
      </c>
      <c r="C13" s="389" t="s">
        <v>2017</v>
      </c>
      <c r="D13" s="389" t="s">
        <v>1368</v>
      </c>
      <c r="E13" s="389" t="s">
        <v>2061</v>
      </c>
      <c r="F13" s="389" t="s">
        <v>2068</v>
      </c>
      <c r="G13" s="389" t="s">
        <v>2071</v>
      </c>
      <c r="H13" s="388">
        <v>8</v>
      </c>
    </row>
    <row r="14" spans="1:8" hidden="1" x14ac:dyDescent="0.15">
      <c r="A14" s="388">
        <v>10</v>
      </c>
      <c r="B14" s="388" t="s">
        <v>2062</v>
      </c>
      <c r="C14" s="389" t="s">
        <v>2018</v>
      </c>
      <c r="D14" s="389" t="s">
        <v>1368</v>
      </c>
      <c r="E14" s="389" t="s">
        <v>2061</v>
      </c>
      <c r="F14" s="389" t="s">
        <v>2072</v>
      </c>
      <c r="G14" s="389"/>
      <c r="H14" s="388">
        <v>12</v>
      </c>
    </row>
    <row r="15" spans="1:8" hidden="1" x14ac:dyDescent="0.15">
      <c r="A15" s="388">
        <v>11</v>
      </c>
      <c r="B15" s="388" t="s">
        <v>2064</v>
      </c>
      <c r="C15" s="389" t="s">
        <v>2019</v>
      </c>
      <c r="D15" s="389" t="s">
        <v>1368</v>
      </c>
      <c r="E15" s="389" t="s">
        <v>2061</v>
      </c>
      <c r="F15" s="389" t="s">
        <v>2072</v>
      </c>
      <c r="G15" s="389" t="s">
        <v>2073</v>
      </c>
      <c r="H15" s="388">
        <v>9</v>
      </c>
    </row>
    <row r="16" spans="1:8" hidden="1" x14ac:dyDescent="0.15">
      <c r="A16" s="388">
        <v>12</v>
      </c>
      <c r="B16" s="388" t="s">
        <v>2064</v>
      </c>
      <c r="C16" s="389" t="s">
        <v>2020</v>
      </c>
      <c r="D16" s="389" t="s">
        <v>1368</v>
      </c>
      <c r="E16" s="389" t="s">
        <v>2061</v>
      </c>
      <c r="F16" s="389" t="s">
        <v>2072</v>
      </c>
      <c r="G16" s="389" t="s">
        <v>2074</v>
      </c>
      <c r="H16" s="388">
        <v>9</v>
      </c>
    </row>
    <row r="17" spans="1:8" hidden="1" x14ac:dyDescent="0.15">
      <c r="A17" s="388">
        <v>13</v>
      </c>
      <c r="B17" s="388" t="s">
        <v>2059</v>
      </c>
      <c r="C17" s="389" t="s">
        <v>2075</v>
      </c>
      <c r="D17" s="389" t="s">
        <v>1368</v>
      </c>
      <c r="E17" s="389" t="s">
        <v>2076</v>
      </c>
      <c r="F17" s="389"/>
      <c r="G17" s="389"/>
      <c r="H17" s="388">
        <v>14</v>
      </c>
    </row>
    <row r="18" spans="1:8" hidden="1" x14ac:dyDescent="0.15">
      <c r="A18" s="388">
        <v>14</v>
      </c>
      <c r="B18" s="388" t="s">
        <v>2062</v>
      </c>
      <c r="C18" s="389" t="s">
        <v>2021</v>
      </c>
      <c r="D18" s="389" t="s">
        <v>1368</v>
      </c>
      <c r="E18" s="389" t="s">
        <v>2076</v>
      </c>
      <c r="F18" s="389" t="s">
        <v>2077</v>
      </c>
      <c r="G18" s="389"/>
      <c r="H18" s="388">
        <v>12</v>
      </c>
    </row>
    <row r="19" spans="1:8" hidden="1" x14ac:dyDescent="0.15">
      <c r="A19" s="388">
        <v>15</v>
      </c>
      <c r="B19" s="388" t="s">
        <v>2064</v>
      </c>
      <c r="C19" s="389" t="s">
        <v>2022</v>
      </c>
      <c r="D19" s="389" t="s">
        <v>1368</v>
      </c>
      <c r="E19" s="389" t="s">
        <v>2076</v>
      </c>
      <c r="F19" s="389" t="s">
        <v>2077</v>
      </c>
      <c r="G19" s="389" t="s">
        <v>2078</v>
      </c>
      <c r="H19" s="388">
        <v>8</v>
      </c>
    </row>
    <row r="20" spans="1:8" hidden="1" x14ac:dyDescent="0.15">
      <c r="A20" s="388">
        <v>16</v>
      </c>
      <c r="B20" s="388" t="s">
        <v>2064</v>
      </c>
      <c r="C20" s="389" t="s">
        <v>2023</v>
      </c>
      <c r="D20" s="389" t="s">
        <v>1368</v>
      </c>
      <c r="E20" s="389" t="s">
        <v>2076</v>
      </c>
      <c r="F20" s="389" t="s">
        <v>2077</v>
      </c>
      <c r="G20" s="389" t="s">
        <v>2079</v>
      </c>
      <c r="H20" s="388">
        <v>8</v>
      </c>
    </row>
    <row r="21" spans="1:8" hidden="1" x14ac:dyDescent="0.15">
      <c r="A21" s="388">
        <v>17</v>
      </c>
      <c r="B21" s="388" t="s">
        <v>2064</v>
      </c>
      <c r="C21" s="389" t="s">
        <v>2024</v>
      </c>
      <c r="D21" s="389" t="s">
        <v>1368</v>
      </c>
      <c r="E21" s="389" t="s">
        <v>2076</v>
      </c>
      <c r="F21" s="389" t="s">
        <v>2077</v>
      </c>
      <c r="G21" s="389" t="s">
        <v>2080</v>
      </c>
      <c r="H21" s="388">
        <v>9</v>
      </c>
    </row>
    <row r="22" spans="1:8" hidden="1" x14ac:dyDescent="0.15">
      <c r="A22" s="388">
        <v>18</v>
      </c>
      <c r="B22" s="388" t="s">
        <v>2064</v>
      </c>
      <c r="C22" s="389" t="s">
        <v>2025</v>
      </c>
      <c r="D22" s="389" t="s">
        <v>1368</v>
      </c>
      <c r="E22" s="389" t="s">
        <v>2076</v>
      </c>
      <c r="F22" s="389" t="s">
        <v>2077</v>
      </c>
      <c r="G22" s="389" t="s">
        <v>2081</v>
      </c>
      <c r="H22" s="388">
        <v>9</v>
      </c>
    </row>
    <row r="23" spans="1:8" hidden="1" x14ac:dyDescent="0.15">
      <c r="A23" s="388">
        <v>19</v>
      </c>
      <c r="B23" s="388" t="s">
        <v>2062</v>
      </c>
      <c r="C23" s="389" t="s">
        <v>1366</v>
      </c>
      <c r="D23" s="389" t="s">
        <v>1368</v>
      </c>
      <c r="E23" s="389" t="s">
        <v>2076</v>
      </c>
      <c r="F23" s="389" t="s">
        <v>2082</v>
      </c>
      <c r="G23" s="389"/>
      <c r="H23" s="388">
        <v>12</v>
      </c>
    </row>
    <row r="24" spans="1:8" hidden="1" x14ac:dyDescent="0.15">
      <c r="A24" s="388">
        <v>20</v>
      </c>
      <c r="B24" s="388" t="s">
        <v>2064</v>
      </c>
      <c r="C24" s="389" t="s">
        <v>2026</v>
      </c>
      <c r="D24" s="389" t="s">
        <v>1368</v>
      </c>
      <c r="E24" s="389" t="s">
        <v>2076</v>
      </c>
      <c r="F24" s="389" t="s">
        <v>2082</v>
      </c>
      <c r="G24" s="389" t="s">
        <v>2083</v>
      </c>
      <c r="H24" s="388">
        <v>9</v>
      </c>
    </row>
    <row r="25" spans="1:8" hidden="1" x14ac:dyDescent="0.15">
      <c r="A25" s="388">
        <v>21</v>
      </c>
      <c r="B25" s="388" t="s">
        <v>2064</v>
      </c>
      <c r="C25" s="389" t="s">
        <v>2027</v>
      </c>
      <c r="D25" s="389" t="s">
        <v>1368</v>
      </c>
      <c r="E25" s="389" t="s">
        <v>2076</v>
      </c>
      <c r="F25" s="389" t="s">
        <v>2082</v>
      </c>
      <c r="G25" s="389" t="s">
        <v>2084</v>
      </c>
      <c r="H25" s="388">
        <v>9</v>
      </c>
    </row>
    <row r="26" spans="1:8" hidden="1" x14ac:dyDescent="0.15">
      <c r="A26" s="388">
        <v>22</v>
      </c>
      <c r="B26" s="388" t="s">
        <v>2062</v>
      </c>
      <c r="C26" s="389" t="s">
        <v>2028</v>
      </c>
      <c r="D26" s="389" t="s">
        <v>1368</v>
      </c>
      <c r="E26" s="389" t="s">
        <v>2076</v>
      </c>
      <c r="F26" s="389" t="s">
        <v>2085</v>
      </c>
      <c r="G26" s="389"/>
      <c r="H26" s="388">
        <v>12</v>
      </c>
    </row>
    <row r="27" spans="1:8" hidden="1" x14ac:dyDescent="0.15">
      <c r="A27" s="388">
        <v>23</v>
      </c>
      <c r="B27" s="388" t="s">
        <v>2064</v>
      </c>
      <c r="C27" s="389" t="s">
        <v>2086</v>
      </c>
      <c r="D27" s="389" t="s">
        <v>1368</v>
      </c>
      <c r="E27" s="389" t="s">
        <v>2076</v>
      </c>
      <c r="F27" s="389" t="s">
        <v>2085</v>
      </c>
      <c r="G27" s="389" t="s">
        <v>2087</v>
      </c>
      <c r="H27" s="388">
        <v>9</v>
      </c>
    </row>
    <row r="28" spans="1:8" hidden="1" x14ac:dyDescent="0.15">
      <c r="A28" s="388">
        <v>24</v>
      </c>
      <c r="B28" s="388" t="s">
        <v>2064</v>
      </c>
      <c r="C28" s="389" t="s">
        <v>2029</v>
      </c>
      <c r="D28" s="389" t="s">
        <v>1368</v>
      </c>
      <c r="E28" s="389" t="s">
        <v>2076</v>
      </c>
      <c r="F28" s="389" t="s">
        <v>2085</v>
      </c>
      <c r="G28" s="389" t="s">
        <v>2088</v>
      </c>
      <c r="H28" s="388">
        <v>9</v>
      </c>
    </row>
    <row r="29" spans="1:8" hidden="1" x14ac:dyDescent="0.15">
      <c r="A29" s="388">
        <v>25</v>
      </c>
      <c r="B29" s="388" t="s">
        <v>2064</v>
      </c>
      <c r="C29" s="389" t="s">
        <v>2089</v>
      </c>
      <c r="D29" s="389" t="s">
        <v>1368</v>
      </c>
      <c r="E29" s="389" t="s">
        <v>2076</v>
      </c>
      <c r="F29" s="389" t="s">
        <v>2085</v>
      </c>
      <c r="G29" s="389" t="s">
        <v>2090</v>
      </c>
      <c r="H29" s="388">
        <v>9</v>
      </c>
    </row>
    <row r="30" spans="1:8" hidden="1" x14ac:dyDescent="0.15">
      <c r="A30" s="388">
        <v>26</v>
      </c>
      <c r="B30" s="388" t="s">
        <v>2062</v>
      </c>
      <c r="C30" s="389" t="s">
        <v>2030</v>
      </c>
      <c r="D30" s="389" t="s">
        <v>1368</v>
      </c>
      <c r="E30" s="389" t="s">
        <v>2076</v>
      </c>
      <c r="F30" s="389" t="s">
        <v>2091</v>
      </c>
      <c r="G30" s="389"/>
      <c r="H30" s="388">
        <v>12</v>
      </c>
    </row>
    <row r="31" spans="1:8" hidden="1" x14ac:dyDescent="0.15">
      <c r="A31" s="388">
        <v>27</v>
      </c>
      <c r="B31" s="388" t="s">
        <v>2064</v>
      </c>
      <c r="C31" s="389" t="s">
        <v>2031</v>
      </c>
      <c r="D31" s="389" t="s">
        <v>1368</v>
      </c>
      <c r="E31" s="389" t="s">
        <v>2076</v>
      </c>
      <c r="F31" s="389" t="s">
        <v>2091</v>
      </c>
      <c r="G31" s="389" t="s">
        <v>2092</v>
      </c>
      <c r="H31" s="388">
        <v>9</v>
      </c>
    </row>
    <row r="32" spans="1:8" hidden="1" x14ac:dyDescent="0.15">
      <c r="A32" s="388">
        <v>28</v>
      </c>
      <c r="B32" s="388" t="s">
        <v>2064</v>
      </c>
      <c r="C32" s="389" t="s">
        <v>2032</v>
      </c>
      <c r="D32" s="389" t="s">
        <v>1368</v>
      </c>
      <c r="E32" s="389" t="s">
        <v>2076</v>
      </c>
      <c r="F32" s="389" t="s">
        <v>2091</v>
      </c>
      <c r="G32" s="389" t="s">
        <v>2093</v>
      </c>
      <c r="H32" s="388">
        <v>9</v>
      </c>
    </row>
    <row r="33" spans="1:8" hidden="1" x14ac:dyDescent="0.15">
      <c r="A33" s="388">
        <v>29</v>
      </c>
      <c r="B33" s="388" t="s">
        <v>2062</v>
      </c>
      <c r="C33" s="389" t="s">
        <v>2033</v>
      </c>
      <c r="D33" s="389" t="s">
        <v>1368</v>
      </c>
      <c r="E33" s="389"/>
      <c r="F33" s="389" t="s">
        <v>2035</v>
      </c>
      <c r="G33" s="389"/>
      <c r="H33" s="388">
        <v>12</v>
      </c>
    </row>
    <row r="34" spans="1:8" hidden="1" x14ac:dyDescent="0.15">
      <c r="A34" s="388">
        <v>30</v>
      </c>
      <c r="B34" s="388" t="s">
        <v>2064</v>
      </c>
      <c r="C34" s="389" t="s">
        <v>2034</v>
      </c>
      <c r="D34" s="389" t="s">
        <v>1368</v>
      </c>
      <c r="E34" s="389"/>
      <c r="F34" s="389" t="s">
        <v>2035</v>
      </c>
      <c r="G34" s="389" t="s">
        <v>2094</v>
      </c>
      <c r="H34" s="388">
        <v>8</v>
      </c>
    </row>
    <row r="35" spans="1:8" hidden="1" x14ac:dyDescent="0.15">
      <c r="A35" s="388">
        <v>31</v>
      </c>
      <c r="B35" s="388" t="s">
        <v>2064</v>
      </c>
      <c r="C35" s="389" t="s">
        <v>2034</v>
      </c>
      <c r="D35" s="389" t="s">
        <v>1368</v>
      </c>
      <c r="E35" s="389"/>
      <c r="F35" s="389" t="s">
        <v>2036</v>
      </c>
      <c r="G35" s="389" t="s">
        <v>2094</v>
      </c>
      <c r="H35" s="388">
        <v>9</v>
      </c>
    </row>
    <row r="36" spans="1:8" hidden="1" x14ac:dyDescent="0.15">
      <c r="A36" s="388">
        <v>32</v>
      </c>
      <c r="B36" s="388" t="s">
        <v>2064</v>
      </c>
      <c r="C36" s="389" t="s">
        <v>2034</v>
      </c>
      <c r="D36" s="389" t="s">
        <v>1368</v>
      </c>
      <c r="E36" s="389"/>
      <c r="F36" s="389" t="s">
        <v>2037</v>
      </c>
      <c r="G36" s="389" t="s">
        <v>2094</v>
      </c>
      <c r="H36" s="388">
        <v>8</v>
      </c>
    </row>
    <row r="37" spans="1:8" hidden="1" x14ac:dyDescent="0.15">
      <c r="A37" s="388">
        <v>33</v>
      </c>
      <c r="B37" s="388" t="s">
        <v>2064</v>
      </c>
      <c r="C37" s="389" t="s">
        <v>2034</v>
      </c>
      <c r="D37" s="389" t="s">
        <v>1368</v>
      </c>
      <c r="E37" s="389"/>
      <c r="F37" s="389" t="s">
        <v>2038</v>
      </c>
      <c r="G37" s="389" t="s">
        <v>2094</v>
      </c>
      <c r="H37" s="388">
        <v>8</v>
      </c>
    </row>
    <row r="38" spans="1:8" hidden="1" x14ac:dyDescent="0.15">
      <c r="A38" s="388">
        <v>34</v>
      </c>
      <c r="B38" s="388" t="s">
        <v>2064</v>
      </c>
      <c r="C38" s="389" t="s">
        <v>2034</v>
      </c>
      <c r="D38" s="389" t="s">
        <v>1368</v>
      </c>
      <c r="E38" s="389"/>
      <c r="F38" s="389" t="s">
        <v>2039</v>
      </c>
      <c r="G38" s="389" t="s">
        <v>2095</v>
      </c>
      <c r="H38" s="388">
        <v>8</v>
      </c>
    </row>
    <row r="39" spans="1:8" hidden="1" x14ac:dyDescent="0.15">
      <c r="A39" s="388">
        <v>35</v>
      </c>
      <c r="B39" s="388" t="s">
        <v>2062</v>
      </c>
      <c r="C39" s="389" t="s">
        <v>2040</v>
      </c>
      <c r="D39" s="389" t="s">
        <v>1368</v>
      </c>
      <c r="E39" s="389" t="s">
        <v>2096</v>
      </c>
      <c r="F39" s="389" t="s">
        <v>2097</v>
      </c>
      <c r="G39" s="389"/>
      <c r="H39" s="388">
        <v>11</v>
      </c>
    </row>
    <row r="40" spans="1:8" hidden="1" x14ac:dyDescent="0.15">
      <c r="A40" s="388">
        <v>36</v>
      </c>
      <c r="B40" s="388" t="s">
        <v>2064</v>
      </c>
      <c r="C40" s="389" t="s">
        <v>2041</v>
      </c>
      <c r="D40" s="389" t="s">
        <v>1368</v>
      </c>
      <c r="E40" s="389" t="s">
        <v>2096</v>
      </c>
      <c r="F40" s="389" t="s">
        <v>2097</v>
      </c>
      <c r="G40" s="389" t="s">
        <v>2098</v>
      </c>
      <c r="H40" s="388">
        <v>8</v>
      </c>
    </row>
    <row r="41" spans="1:8" hidden="1" x14ac:dyDescent="0.15">
      <c r="A41" s="388">
        <v>37</v>
      </c>
      <c r="B41" s="388" t="s">
        <v>2064</v>
      </c>
      <c r="C41" s="389" t="s">
        <v>2042</v>
      </c>
      <c r="D41" s="389" t="s">
        <v>1368</v>
      </c>
      <c r="E41" s="389" t="s">
        <v>2096</v>
      </c>
      <c r="F41" s="389" t="s">
        <v>2097</v>
      </c>
      <c r="G41" s="389" t="s">
        <v>2099</v>
      </c>
      <c r="H41" s="388">
        <v>8</v>
      </c>
    </row>
    <row r="42" spans="1:8" hidden="1" x14ac:dyDescent="0.15">
      <c r="A42" s="388">
        <v>38</v>
      </c>
      <c r="B42" s="388" t="s">
        <v>2064</v>
      </c>
      <c r="C42" s="389" t="s">
        <v>2043</v>
      </c>
      <c r="D42" s="389" t="s">
        <v>1368</v>
      </c>
      <c r="E42" s="389" t="s">
        <v>2096</v>
      </c>
      <c r="F42" s="389" t="s">
        <v>2097</v>
      </c>
      <c r="G42" s="389" t="s">
        <v>2100</v>
      </c>
      <c r="H42" s="388">
        <v>8</v>
      </c>
    </row>
    <row r="43" spans="1:8" hidden="1" x14ac:dyDescent="0.15">
      <c r="A43" s="388">
        <v>39</v>
      </c>
      <c r="B43" s="388" t="s">
        <v>2062</v>
      </c>
      <c r="C43" s="389" t="s">
        <v>2040</v>
      </c>
      <c r="D43" s="389" t="s">
        <v>1368</v>
      </c>
      <c r="E43" s="389" t="s">
        <v>2101</v>
      </c>
      <c r="F43" s="389" t="s">
        <v>2097</v>
      </c>
      <c r="G43" s="389"/>
      <c r="H43" s="388">
        <v>11</v>
      </c>
    </row>
    <row r="44" spans="1:8" hidden="1" x14ac:dyDescent="0.15">
      <c r="A44" s="388">
        <v>40</v>
      </c>
      <c r="B44" s="388" t="s">
        <v>2064</v>
      </c>
      <c r="C44" s="389" t="s">
        <v>2041</v>
      </c>
      <c r="D44" s="389" t="s">
        <v>1368</v>
      </c>
      <c r="E44" s="389" t="s">
        <v>2101</v>
      </c>
      <c r="F44" s="389" t="s">
        <v>2097</v>
      </c>
      <c r="G44" s="389" t="s">
        <v>2098</v>
      </c>
      <c r="H44" s="388">
        <v>8</v>
      </c>
    </row>
    <row r="45" spans="1:8" hidden="1" x14ac:dyDescent="0.15">
      <c r="A45" s="388">
        <v>41</v>
      </c>
      <c r="B45" s="388" t="s">
        <v>2064</v>
      </c>
      <c r="C45" s="389" t="s">
        <v>2042</v>
      </c>
      <c r="D45" s="389" t="s">
        <v>1368</v>
      </c>
      <c r="E45" s="389" t="s">
        <v>2101</v>
      </c>
      <c r="F45" s="389" t="s">
        <v>2097</v>
      </c>
      <c r="G45" s="389" t="s">
        <v>2099</v>
      </c>
      <c r="H45" s="388">
        <v>8</v>
      </c>
    </row>
    <row r="46" spans="1:8" hidden="1" x14ac:dyDescent="0.15">
      <c r="A46" s="388">
        <v>42</v>
      </c>
      <c r="B46" s="388" t="s">
        <v>2064</v>
      </c>
      <c r="C46" s="389" t="s">
        <v>2043</v>
      </c>
      <c r="D46" s="389" t="s">
        <v>1368</v>
      </c>
      <c r="E46" s="389" t="s">
        <v>2101</v>
      </c>
      <c r="F46" s="389" t="s">
        <v>2097</v>
      </c>
      <c r="G46" s="389" t="s">
        <v>2100</v>
      </c>
      <c r="H46" s="388">
        <v>8</v>
      </c>
    </row>
    <row r="47" spans="1:8" hidden="1" x14ac:dyDescent="0.15">
      <c r="A47" s="388">
        <v>43</v>
      </c>
      <c r="B47" s="388" t="s">
        <v>2062</v>
      </c>
      <c r="C47" s="389" t="s">
        <v>2040</v>
      </c>
      <c r="D47" s="389" t="s">
        <v>1368</v>
      </c>
      <c r="E47" s="389" t="s">
        <v>2044</v>
      </c>
      <c r="F47" s="389" t="s">
        <v>2097</v>
      </c>
      <c r="G47" s="389"/>
      <c r="H47" s="388">
        <v>11</v>
      </c>
    </row>
    <row r="48" spans="1:8" hidden="1" x14ac:dyDescent="0.15">
      <c r="A48" s="388">
        <v>44</v>
      </c>
      <c r="B48" s="388" t="s">
        <v>2064</v>
      </c>
      <c r="C48" s="389" t="s">
        <v>2045</v>
      </c>
      <c r="D48" s="389" t="s">
        <v>1368</v>
      </c>
      <c r="E48" s="389" t="s">
        <v>2044</v>
      </c>
      <c r="F48" s="389" t="s">
        <v>2097</v>
      </c>
      <c r="G48" s="389" t="s">
        <v>2102</v>
      </c>
      <c r="H48" s="388">
        <v>8</v>
      </c>
    </row>
    <row r="49" spans="1:8" hidden="1" x14ac:dyDescent="0.15">
      <c r="A49" s="388">
        <v>45</v>
      </c>
      <c r="B49" s="388" t="s">
        <v>2064</v>
      </c>
      <c r="C49" s="389" t="s">
        <v>2103</v>
      </c>
      <c r="D49" s="389" t="s">
        <v>1368</v>
      </c>
      <c r="E49" s="389" t="s">
        <v>2044</v>
      </c>
      <c r="F49" s="389" t="s">
        <v>2097</v>
      </c>
      <c r="G49" s="389" t="s">
        <v>2104</v>
      </c>
      <c r="H49" s="388">
        <v>8</v>
      </c>
    </row>
    <row r="50" spans="1:8" hidden="1" x14ac:dyDescent="0.15">
      <c r="A50" s="388">
        <v>46</v>
      </c>
      <c r="B50" s="388" t="s">
        <v>2064</v>
      </c>
      <c r="C50" s="389" t="s">
        <v>2046</v>
      </c>
      <c r="D50" s="389" t="s">
        <v>1368</v>
      </c>
      <c r="E50" s="389" t="s">
        <v>2044</v>
      </c>
      <c r="F50" s="389" t="s">
        <v>2097</v>
      </c>
      <c r="G50" s="389" t="s">
        <v>2105</v>
      </c>
      <c r="H50" s="388">
        <v>8</v>
      </c>
    </row>
    <row r="51" spans="1:8" hidden="1" x14ac:dyDescent="0.15">
      <c r="A51" s="388">
        <v>47</v>
      </c>
      <c r="B51" s="388" t="s">
        <v>2064</v>
      </c>
      <c r="C51" s="389" t="s">
        <v>2047</v>
      </c>
      <c r="D51" s="389" t="s">
        <v>1368</v>
      </c>
      <c r="E51" s="389" t="s">
        <v>2044</v>
      </c>
      <c r="F51" s="389" t="s">
        <v>2097</v>
      </c>
      <c r="G51" s="389" t="s">
        <v>2106</v>
      </c>
      <c r="H51" s="388">
        <v>8</v>
      </c>
    </row>
    <row r="52" spans="1:8" hidden="1" x14ac:dyDescent="0.15">
      <c r="A52" s="388">
        <v>48</v>
      </c>
      <c r="B52" s="388" t="s">
        <v>2062</v>
      </c>
      <c r="C52" s="389" t="s">
        <v>2040</v>
      </c>
      <c r="D52" s="389" t="s">
        <v>1368</v>
      </c>
      <c r="E52" s="389" t="s">
        <v>2048</v>
      </c>
      <c r="F52" s="389" t="s">
        <v>2097</v>
      </c>
      <c r="G52" s="389"/>
      <c r="H52" s="388">
        <v>11</v>
      </c>
    </row>
    <row r="53" spans="1:8" hidden="1" x14ac:dyDescent="0.15">
      <c r="A53" s="388">
        <v>49</v>
      </c>
      <c r="B53" s="388" t="s">
        <v>2064</v>
      </c>
      <c r="C53" s="389" t="s">
        <v>2045</v>
      </c>
      <c r="D53" s="389" t="s">
        <v>1368</v>
      </c>
      <c r="E53" s="389" t="s">
        <v>2048</v>
      </c>
      <c r="F53" s="389" t="s">
        <v>2097</v>
      </c>
      <c r="G53" s="389" t="s">
        <v>2102</v>
      </c>
      <c r="H53" s="388">
        <v>8</v>
      </c>
    </row>
    <row r="54" spans="1:8" hidden="1" x14ac:dyDescent="0.15">
      <c r="A54" s="388">
        <v>50</v>
      </c>
      <c r="B54" s="388" t="s">
        <v>2064</v>
      </c>
      <c r="C54" s="389" t="s">
        <v>2103</v>
      </c>
      <c r="D54" s="389" t="s">
        <v>1368</v>
      </c>
      <c r="E54" s="389" t="s">
        <v>2048</v>
      </c>
      <c r="F54" s="389" t="s">
        <v>2097</v>
      </c>
      <c r="G54" s="389" t="s">
        <v>2104</v>
      </c>
      <c r="H54" s="388">
        <v>8</v>
      </c>
    </row>
    <row r="55" spans="1:8" hidden="1" x14ac:dyDescent="0.15">
      <c r="A55" s="388">
        <v>51</v>
      </c>
      <c r="B55" s="388" t="s">
        <v>2064</v>
      </c>
      <c r="C55" s="389" t="s">
        <v>2046</v>
      </c>
      <c r="D55" s="389" t="s">
        <v>1368</v>
      </c>
      <c r="E55" s="389" t="s">
        <v>2048</v>
      </c>
      <c r="F55" s="389" t="s">
        <v>2097</v>
      </c>
      <c r="G55" s="389" t="s">
        <v>2105</v>
      </c>
      <c r="H55" s="388">
        <v>8</v>
      </c>
    </row>
    <row r="56" spans="1:8" hidden="1" x14ac:dyDescent="0.15">
      <c r="A56" s="388">
        <v>52</v>
      </c>
      <c r="B56" s="388" t="s">
        <v>2064</v>
      </c>
      <c r="C56" s="389" t="s">
        <v>2047</v>
      </c>
      <c r="D56" s="389" t="s">
        <v>1368</v>
      </c>
      <c r="E56" s="389" t="s">
        <v>2048</v>
      </c>
      <c r="F56" s="389" t="s">
        <v>2097</v>
      </c>
      <c r="G56" s="389" t="s">
        <v>2106</v>
      </c>
      <c r="H56" s="388">
        <v>8</v>
      </c>
    </row>
    <row r="57" spans="1:8" hidden="1" x14ac:dyDescent="0.15">
      <c r="A57" s="388">
        <v>53</v>
      </c>
      <c r="B57" s="388" t="s">
        <v>2062</v>
      </c>
      <c r="C57" s="389" t="s">
        <v>2040</v>
      </c>
      <c r="D57" s="389" t="s">
        <v>1368</v>
      </c>
      <c r="E57" s="389" t="s">
        <v>2049</v>
      </c>
      <c r="F57" s="389" t="s">
        <v>2097</v>
      </c>
      <c r="G57" s="389"/>
      <c r="H57" s="388">
        <v>11</v>
      </c>
    </row>
    <row r="58" spans="1:8" hidden="1" x14ac:dyDescent="0.15">
      <c r="A58" s="388">
        <v>54</v>
      </c>
      <c r="B58" s="388" t="s">
        <v>2064</v>
      </c>
      <c r="C58" s="389" t="s">
        <v>2045</v>
      </c>
      <c r="D58" s="389" t="s">
        <v>1368</v>
      </c>
      <c r="E58" s="389" t="s">
        <v>2049</v>
      </c>
      <c r="F58" s="389" t="s">
        <v>2097</v>
      </c>
      <c r="G58" s="389" t="s">
        <v>2102</v>
      </c>
      <c r="H58" s="388">
        <v>8</v>
      </c>
    </row>
    <row r="59" spans="1:8" hidden="1" x14ac:dyDescent="0.15">
      <c r="A59" s="388">
        <v>55</v>
      </c>
      <c r="B59" s="388" t="s">
        <v>2064</v>
      </c>
      <c r="C59" s="389" t="s">
        <v>2103</v>
      </c>
      <c r="D59" s="389" t="s">
        <v>1368</v>
      </c>
      <c r="E59" s="389" t="s">
        <v>2049</v>
      </c>
      <c r="F59" s="389" t="s">
        <v>2097</v>
      </c>
      <c r="G59" s="389" t="s">
        <v>2104</v>
      </c>
      <c r="H59" s="388">
        <v>8</v>
      </c>
    </row>
    <row r="60" spans="1:8" hidden="1" x14ac:dyDescent="0.15">
      <c r="A60" s="388">
        <v>56</v>
      </c>
      <c r="B60" s="388" t="s">
        <v>2064</v>
      </c>
      <c r="C60" s="389" t="s">
        <v>2046</v>
      </c>
      <c r="D60" s="389" t="s">
        <v>1368</v>
      </c>
      <c r="E60" s="389" t="s">
        <v>2049</v>
      </c>
      <c r="F60" s="389" t="s">
        <v>2097</v>
      </c>
      <c r="G60" s="389" t="s">
        <v>2105</v>
      </c>
      <c r="H60" s="388">
        <v>8</v>
      </c>
    </row>
    <row r="61" spans="1:8" hidden="1" x14ac:dyDescent="0.15">
      <c r="A61" s="388">
        <v>57</v>
      </c>
      <c r="B61" s="388" t="s">
        <v>2064</v>
      </c>
      <c r="C61" s="389" t="s">
        <v>2047</v>
      </c>
      <c r="D61" s="389" t="s">
        <v>1368</v>
      </c>
      <c r="E61" s="389" t="s">
        <v>2049</v>
      </c>
      <c r="F61" s="389" t="s">
        <v>2097</v>
      </c>
      <c r="G61" s="389" t="s">
        <v>2106</v>
      </c>
      <c r="H61" s="388">
        <v>8</v>
      </c>
    </row>
    <row r="62" spans="1:8" hidden="1" x14ac:dyDescent="0.15">
      <c r="A62" s="388">
        <v>58</v>
      </c>
      <c r="B62" s="388" t="s">
        <v>2062</v>
      </c>
      <c r="C62" s="389" t="s">
        <v>2040</v>
      </c>
      <c r="D62" s="389" t="s">
        <v>1368</v>
      </c>
      <c r="E62" s="389" t="s">
        <v>2050</v>
      </c>
      <c r="F62" s="389" t="s">
        <v>2097</v>
      </c>
      <c r="G62" s="389"/>
      <c r="H62" s="388">
        <v>11</v>
      </c>
    </row>
    <row r="63" spans="1:8" hidden="1" x14ac:dyDescent="0.15">
      <c r="A63" s="388">
        <v>59</v>
      </c>
      <c r="B63" s="388" t="s">
        <v>2064</v>
      </c>
      <c r="C63" s="389" t="s">
        <v>2045</v>
      </c>
      <c r="D63" s="389" t="s">
        <v>1368</v>
      </c>
      <c r="E63" s="389" t="s">
        <v>2050</v>
      </c>
      <c r="F63" s="389" t="s">
        <v>2097</v>
      </c>
      <c r="G63" s="389" t="s">
        <v>2102</v>
      </c>
      <c r="H63" s="388">
        <v>8</v>
      </c>
    </row>
    <row r="64" spans="1:8" hidden="1" x14ac:dyDescent="0.15">
      <c r="A64" s="388">
        <v>60</v>
      </c>
      <c r="B64" s="388" t="s">
        <v>2064</v>
      </c>
      <c r="C64" s="389" t="s">
        <v>2103</v>
      </c>
      <c r="D64" s="389" t="s">
        <v>1368</v>
      </c>
      <c r="E64" s="389" t="s">
        <v>2050</v>
      </c>
      <c r="F64" s="389" t="s">
        <v>2097</v>
      </c>
      <c r="G64" s="389" t="s">
        <v>2104</v>
      </c>
      <c r="H64" s="388">
        <v>8</v>
      </c>
    </row>
    <row r="65" spans="1:8" hidden="1" x14ac:dyDescent="0.15">
      <c r="A65" s="388">
        <v>61</v>
      </c>
      <c r="B65" s="388" t="s">
        <v>2064</v>
      </c>
      <c r="C65" s="389" t="s">
        <v>2046</v>
      </c>
      <c r="D65" s="389" t="s">
        <v>1368</v>
      </c>
      <c r="E65" s="389" t="s">
        <v>2050</v>
      </c>
      <c r="F65" s="389" t="s">
        <v>2097</v>
      </c>
      <c r="G65" s="389" t="s">
        <v>2105</v>
      </c>
      <c r="H65" s="388">
        <v>8</v>
      </c>
    </row>
    <row r="66" spans="1:8" hidden="1" x14ac:dyDescent="0.15">
      <c r="A66" s="388">
        <v>62</v>
      </c>
      <c r="B66" s="388" t="s">
        <v>2064</v>
      </c>
      <c r="C66" s="389" t="s">
        <v>2047</v>
      </c>
      <c r="D66" s="389" t="s">
        <v>1368</v>
      </c>
      <c r="E66" s="389" t="s">
        <v>2050</v>
      </c>
      <c r="F66" s="389" t="s">
        <v>2097</v>
      </c>
      <c r="G66" s="389" t="s">
        <v>2106</v>
      </c>
      <c r="H66" s="388">
        <v>8</v>
      </c>
    </row>
    <row r="67" spans="1:8" hidden="1" x14ac:dyDescent="0.15">
      <c r="A67" s="388">
        <v>63</v>
      </c>
      <c r="B67" s="388" t="s">
        <v>2062</v>
      </c>
      <c r="C67" s="389" t="s">
        <v>2040</v>
      </c>
      <c r="D67" s="389" t="s">
        <v>1368</v>
      </c>
      <c r="E67" s="389" t="s">
        <v>2051</v>
      </c>
      <c r="F67" s="389" t="s">
        <v>2097</v>
      </c>
      <c r="G67" s="389"/>
      <c r="H67" s="388">
        <v>11</v>
      </c>
    </row>
    <row r="68" spans="1:8" hidden="1" x14ac:dyDescent="0.15">
      <c r="A68" s="388">
        <v>64</v>
      </c>
      <c r="B68" s="388" t="s">
        <v>2064</v>
      </c>
      <c r="C68" s="389" t="s">
        <v>2045</v>
      </c>
      <c r="D68" s="389" t="s">
        <v>1368</v>
      </c>
      <c r="E68" s="389" t="s">
        <v>2051</v>
      </c>
      <c r="F68" s="389" t="s">
        <v>2097</v>
      </c>
      <c r="G68" s="389" t="s">
        <v>2102</v>
      </c>
      <c r="H68" s="388">
        <v>8</v>
      </c>
    </row>
    <row r="69" spans="1:8" hidden="1" x14ac:dyDescent="0.15">
      <c r="A69" s="388">
        <v>65</v>
      </c>
      <c r="B69" s="388" t="s">
        <v>2064</v>
      </c>
      <c r="C69" s="389" t="s">
        <v>2103</v>
      </c>
      <c r="D69" s="389" t="s">
        <v>1368</v>
      </c>
      <c r="E69" s="389" t="s">
        <v>2051</v>
      </c>
      <c r="F69" s="389" t="s">
        <v>2097</v>
      </c>
      <c r="G69" s="389" t="s">
        <v>2104</v>
      </c>
      <c r="H69" s="388">
        <v>8</v>
      </c>
    </row>
    <row r="70" spans="1:8" hidden="1" x14ac:dyDescent="0.15">
      <c r="A70" s="388">
        <v>66</v>
      </c>
      <c r="B70" s="388" t="s">
        <v>2064</v>
      </c>
      <c r="C70" s="389" t="s">
        <v>2046</v>
      </c>
      <c r="D70" s="389" t="s">
        <v>1368</v>
      </c>
      <c r="E70" s="389" t="s">
        <v>2051</v>
      </c>
      <c r="F70" s="389" t="s">
        <v>2097</v>
      </c>
      <c r="G70" s="389" t="s">
        <v>2105</v>
      </c>
      <c r="H70" s="388">
        <v>8</v>
      </c>
    </row>
    <row r="71" spans="1:8" hidden="1" x14ac:dyDescent="0.15">
      <c r="A71" s="388">
        <v>67</v>
      </c>
      <c r="B71" s="388" t="s">
        <v>2064</v>
      </c>
      <c r="C71" s="389" t="s">
        <v>2047</v>
      </c>
      <c r="D71" s="389" t="s">
        <v>1368</v>
      </c>
      <c r="E71" s="389" t="s">
        <v>2051</v>
      </c>
      <c r="F71" s="389" t="s">
        <v>2097</v>
      </c>
      <c r="G71" s="389" t="s">
        <v>2106</v>
      </c>
      <c r="H71" s="388">
        <v>8</v>
      </c>
    </row>
    <row r="72" spans="1:8" hidden="1" x14ac:dyDescent="0.15">
      <c r="A72" s="388">
        <v>68</v>
      </c>
      <c r="B72" s="388" t="s">
        <v>2062</v>
      </c>
      <c r="C72" s="389" t="s">
        <v>2040</v>
      </c>
      <c r="D72" s="389" t="s">
        <v>1368</v>
      </c>
      <c r="E72" s="389" t="s">
        <v>2052</v>
      </c>
      <c r="F72" s="389" t="s">
        <v>2097</v>
      </c>
      <c r="G72" s="389"/>
      <c r="H72" s="388">
        <v>11</v>
      </c>
    </row>
    <row r="73" spans="1:8" hidden="1" x14ac:dyDescent="0.15">
      <c r="A73" s="388">
        <v>69</v>
      </c>
      <c r="B73" s="388" t="s">
        <v>2064</v>
      </c>
      <c r="C73" s="389" t="s">
        <v>2045</v>
      </c>
      <c r="D73" s="389" t="s">
        <v>1368</v>
      </c>
      <c r="E73" s="389" t="s">
        <v>2052</v>
      </c>
      <c r="F73" s="389" t="s">
        <v>2097</v>
      </c>
      <c r="G73" s="389" t="s">
        <v>2102</v>
      </c>
      <c r="H73" s="388">
        <v>8</v>
      </c>
    </row>
    <row r="74" spans="1:8" hidden="1" x14ac:dyDescent="0.15">
      <c r="A74" s="388">
        <v>70</v>
      </c>
      <c r="B74" s="388" t="s">
        <v>2064</v>
      </c>
      <c r="C74" s="389" t="s">
        <v>2103</v>
      </c>
      <c r="D74" s="389" t="s">
        <v>1368</v>
      </c>
      <c r="E74" s="389" t="s">
        <v>2052</v>
      </c>
      <c r="F74" s="389" t="s">
        <v>2097</v>
      </c>
      <c r="G74" s="389" t="s">
        <v>2104</v>
      </c>
      <c r="H74" s="388">
        <v>8</v>
      </c>
    </row>
    <row r="75" spans="1:8" hidden="1" x14ac:dyDescent="0.15">
      <c r="A75" s="388">
        <v>71</v>
      </c>
      <c r="B75" s="388" t="s">
        <v>2064</v>
      </c>
      <c r="C75" s="389" t="s">
        <v>2046</v>
      </c>
      <c r="D75" s="389" t="s">
        <v>1368</v>
      </c>
      <c r="E75" s="389" t="s">
        <v>2052</v>
      </c>
      <c r="F75" s="389" t="s">
        <v>2097</v>
      </c>
      <c r="G75" s="389" t="s">
        <v>2105</v>
      </c>
      <c r="H75" s="388">
        <v>8</v>
      </c>
    </row>
    <row r="76" spans="1:8" hidden="1" x14ac:dyDescent="0.15">
      <c r="A76" s="388">
        <v>72</v>
      </c>
      <c r="B76" s="388" t="s">
        <v>2064</v>
      </c>
      <c r="C76" s="389" t="s">
        <v>2047</v>
      </c>
      <c r="D76" s="389" t="s">
        <v>1368</v>
      </c>
      <c r="E76" s="389" t="s">
        <v>2052</v>
      </c>
      <c r="F76" s="389" t="s">
        <v>2097</v>
      </c>
      <c r="G76" s="389" t="s">
        <v>2106</v>
      </c>
      <c r="H76" s="388">
        <v>8</v>
      </c>
    </row>
    <row r="77" spans="1:8" hidden="1" x14ac:dyDescent="0.15">
      <c r="A77" s="388">
        <v>73</v>
      </c>
      <c r="B77" s="388" t="s">
        <v>2062</v>
      </c>
      <c r="C77" s="389" t="s">
        <v>2040</v>
      </c>
      <c r="D77" s="389" t="s">
        <v>1368</v>
      </c>
      <c r="E77" s="389" t="s">
        <v>2053</v>
      </c>
      <c r="F77" s="389" t="s">
        <v>2097</v>
      </c>
      <c r="G77" s="389"/>
      <c r="H77" s="388">
        <v>11</v>
      </c>
    </row>
    <row r="78" spans="1:8" hidden="1" x14ac:dyDescent="0.15">
      <c r="A78" s="388">
        <v>74</v>
      </c>
      <c r="B78" s="388" t="s">
        <v>2064</v>
      </c>
      <c r="C78" s="389" t="s">
        <v>2041</v>
      </c>
      <c r="D78" s="389" t="s">
        <v>1368</v>
      </c>
      <c r="E78" s="389" t="s">
        <v>2053</v>
      </c>
      <c r="F78" s="389" t="s">
        <v>2097</v>
      </c>
      <c r="G78" s="389" t="s">
        <v>2098</v>
      </c>
      <c r="H78" s="388">
        <v>8</v>
      </c>
    </row>
    <row r="79" spans="1:8" hidden="1" x14ac:dyDescent="0.15">
      <c r="A79" s="388">
        <v>75</v>
      </c>
      <c r="B79" s="388" t="s">
        <v>2064</v>
      </c>
      <c r="C79" s="389" t="s">
        <v>2054</v>
      </c>
      <c r="D79" s="389" t="s">
        <v>1368</v>
      </c>
      <c r="E79" s="389" t="s">
        <v>2053</v>
      </c>
      <c r="F79" s="389" t="s">
        <v>2097</v>
      </c>
      <c r="G79" s="389" t="s">
        <v>2107</v>
      </c>
      <c r="H79" s="388">
        <v>8</v>
      </c>
    </row>
    <row r="80" spans="1:8" hidden="1" x14ac:dyDescent="0.15">
      <c r="A80" s="388">
        <v>76</v>
      </c>
      <c r="B80" s="388" t="s">
        <v>2064</v>
      </c>
      <c r="C80" s="389" t="s">
        <v>2034</v>
      </c>
      <c r="D80" s="389" t="s">
        <v>1368</v>
      </c>
      <c r="E80" s="389" t="s">
        <v>2108</v>
      </c>
      <c r="F80" s="389"/>
      <c r="G80" s="389" t="s">
        <v>2094</v>
      </c>
      <c r="H80" s="388">
        <v>8</v>
      </c>
    </row>
    <row r="81" spans="1:8" hidden="1" x14ac:dyDescent="0.15">
      <c r="A81" s="388">
        <v>77</v>
      </c>
      <c r="B81" s="388" t="s">
        <v>2109</v>
      </c>
      <c r="C81" s="389" t="s">
        <v>2111</v>
      </c>
      <c r="D81" s="389"/>
      <c r="E81" s="389"/>
      <c r="F81" s="389"/>
      <c r="G81" s="389"/>
      <c r="H81" s="388">
        <v>11</v>
      </c>
    </row>
    <row r="82" spans="1:8" hidden="1" x14ac:dyDescent="0.15">
      <c r="A82" s="388">
        <v>78</v>
      </c>
      <c r="B82" s="388" t="s">
        <v>2109</v>
      </c>
      <c r="C82" s="389" t="s">
        <v>2112</v>
      </c>
      <c r="D82" s="389"/>
      <c r="E82" s="389"/>
      <c r="F82" s="389"/>
      <c r="G82" s="389"/>
      <c r="H82" s="388">
        <v>11</v>
      </c>
    </row>
    <row r="83" spans="1:8" hidden="1" x14ac:dyDescent="0.15">
      <c r="A83" s="388">
        <v>79</v>
      </c>
      <c r="B83" s="388" t="s">
        <v>2109</v>
      </c>
      <c r="C83" s="389" t="s">
        <v>2113</v>
      </c>
      <c r="D83" s="389"/>
      <c r="E83" s="389"/>
      <c r="F83" s="389"/>
      <c r="G83" s="389"/>
      <c r="H83" s="388">
        <v>9</v>
      </c>
    </row>
    <row r="84" spans="1:8" hidden="1" x14ac:dyDescent="0.15">
      <c r="A84" s="388">
        <v>80</v>
      </c>
      <c r="B84" s="388" t="s">
        <v>2109</v>
      </c>
      <c r="C84" s="389" t="s">
        <v>2114</v>
      </c>
      <c r="D84" s="389"/>
      <c r="E84" s="389"/>
      <c r="F84" s="389"/>
      <c r="G84" s="389"/>
      <c r="H84" s="388">
        <v>8</v>
      </c>
    </row>
    <row r="85" spans="1:8" hidden="1" x14ac:dyDescent="0.15">
      <c r="A85" s="388">
        <v>81</v>
      </c>
      <c r="B85" s="388" t="s">
        <v>2109</v>
      </c>
      <c r="C85" s="389" t="s">
        <v>853</v>
      </c>
      <c r="D85" s="389"/>
      <c r="E85" s="389"/>
      <c r="F85" s="389"/>
      <c r="G85" s="389"/>
      <c r="H85" s="388">
        <v>8</v>
      </c>
    </row>
    <row r="86" spans="1:8" hidden="1" x14ac:dyDescent="0.15">
      <c r="A86" s="388">
        <v>82</v>
      </c>
      <c r="B86" s="388" t="s">
        <v>2109</v>
      </c>
      <c r="C86" s="389" t="s">
        <v>1212</v>
      </c>
      <c r="D86" s="389"/>
      <c r="E86" s="389"/>
      <c r="F86" s="389"/>
      <c r="G86" s="389"/>
      <c r="H86" s="388">
        <v>9</v>
      </c>
    </row>
    <row r="87" spans="1:8" hidden="1" x14ac:dyDescent="0.15">
      <c r="A87" s="388">
        <v>83</v>
      </c>
      <c r="B87" s="388" t="s">
        <v>2109</v>
      </c>
      <c r="C87" s="389" t="s">
        <v>2115</v>
      </c>
      <c r="D87" s="389"/>
      <c r="E87" s="389"/>
      <c r="F87" s="389"/>
      <c r="G87" s="389"/>
      <c r="H87" s="388">
        <v>8</v>
      </c>
    </row>
    <row r="88" spans="1:8" hidden="1" x14ac:dyDescent="0.15">
      <c r="A88" s="388">
        <v>84</v>
      </c>
      <c r="B88" s="388" t="s">
        <v>2109</v>
      </c>
      <c r="C88" s="389" t="s">
        <v>2116</v>
      </c>
      <c r="D88" s="389"/>
      <c r="E88" s="389"/>
      <c r="F88" s="389"/>
      <c r="G88" s="389"/>
      <c r="H88" s="388">
        <v>8</v>
      </c>
    </row>
    <row r="89" spans="1:8" hidden="1" x14ac:dyDescent="0.15">
      <c r="A89" s="388">
        <v>85</v>
      </c>
      <c r="B89" s="388" t="s">
        <v>2109</v>
      </c>
      <c r="C89" s="389" t="s">
        <v>2117</v>
      </c>
      <c r="D89" s="389"/>
      <c r="E89" s="389"/>
      <c r="F89" s="389"/>
      <c r="G89" s="389"/>
      <c r="H89" s="388">
        <v>11</v>
      </c>
    </row>
    <row r="90" spans="1:8" hidden="1" x14ac:dyDescent="0.15">
      <c r="A90" s="388">
        <v>86</v>
      </c>
      <c r="B90" s="388" t="s">
        <v>2109</v>
      </c>
      <c r="C90" s="389" t="s">
        <v>2118</v>
      </c>
      <c r="D90" s="389"/>
      <c r="E90" s="389"/>
      <c r="F90" s="389"/>
      <c r="G90" s="389"/>
      <c r="H90" s="388">
        <v>9</v>
      </c>
    </row>
    <row r="91" spans="1:8" hidden="1" x14ac:dyDescent="0.15">
      <c r="A91" s="388">
        <v>87</v>
      </c>
      <c r="B91" s="388" t="s">
        <v>2109</v>
      </c>
      <c r="C91" s="389" t="s">
        <v>2119</v>
      </c>
      <c r="D91" s="389"/>
      <c r="E91" s="389"/>
      <c r="F91" s="389"/>
      <c r="G91" s="389"/>
      <c r="H91" s="388">
        <v>8</v>
      </c>
    </row>
    <row r="92" spans="1:8" hidden="1" x14ac:dyDescent="0.15">
      <c r="A92" s="388">
        <v>88</v>
      </c>
      <c r="B92" s="388" t="s">
        <v>2109</v>
      </c>
      <c r="C92" s="389" t="s">
        <v>2120</v>
      </c>
      <c r="D92" s="389"/>
      <c r="E92" s="389"/>
      <c r="F92" s="389"/>
      <c r="G92" s="389"/>
      <c r="H92" s="388">
        <v>8</v>
      </c>
    </row>
    <row r="93" spans="1:8" hidden="1" x14ac:dyDescent="0.15">
      <c r="A93" s="388">
        <v>89</v>
      </c>
      <c r="B93" s="388" t="s">
        <v>2109</v>
      </c>
      <c r="C93" s="389" t="s">
        <v>2121</v>
      </c>
      <c r="D93" s="389"/>
      <c r="E93" s="389"/>
      <c r="F93" s="389"/>
      <c r="G93" s="389"/>
      <c r="H93" s="388">
        <v>8</v>
      </c>
    </row>
    <row r="94" spans="1:8" hidden="1" x14ac:dyDescent="0.15">
      <c r="A94" s="388">
        <v>90</v>
      </c>
      <c r="B94" s="388" t="s">
        <v>2109</v>
      </c>
      <c r="C94" s="389" t="s">
        <v>2122</v>
      </c>
      <c r="D94" s="389"/>
      <c r="E94" s="389"/>
      <c r="F94" s="389"/>
      <c r="G94" s="389"/>
      <c r="H94" s="388">
        <v>10</v>
      </c>
    </row>
    <row r="95" spans="1:8" hidden="1" x14ac:dyDescent="0.15">
      <c r="A95" s="388">
        <v>91</v>
      </c>
      <c r="B95" s="388" t="s">
        <v>2109</v>
      </c>
      <c r="C95" s="389" t="s">
        <v>2123</v>
      </c>
      <c r="D95" s="389"/>
      <c r="E95" s="389"/>
      <c r="F95" s="389"/>
      <c r="G95" s="389"/>
      <c r="H95" s="388">
        <v>9</v>
      </c>
    </row>
    <row r="96" spans="1:8" hidden="1" x14ac:dyDescent="0.15">
      <c r="A96" s="388">
        <v>92</v>
      </c>
      <c r="B96" s="388" t="s">
        <v>2109</v>
      </c>
      <c r="C96" s="389" t="s">
        <v>2124</v>
      </c>
      <c r="D96" s="389"/>
      <c r="E96" s="389"/>
      <c r="F96" s="389"/>
      <c r="G96" s="389"/>
      <c r="H96" s="388">
        <v>10</v>
      </c>
    </row>
    <row r="97" spans="1:8" hidden="1" x14ac:dyDescent="0.15">
      <c r="A97" s="388">
        <v>93</v>
      </c>
      <c r="B97" s="388" t="s">
        <v>2109</v>
      </c>
      <c r="C97" s="389" t="s">
        <v>2125</v>
      </c>
      <c r="D97" s="389"/>
      <c r="E97" s="389"/>
      <c r="F97" s="389"/>
      <c r="G97" s="389"/>
      <c r="H97" s="388">
        <v>9</v>
      </c>
    </row>
    <row r="98" spans="1:8" hidden="1" x14ac:dyDescent="0.15">
      <c r="A98" s="388">
        <v>94</v>
      </c>
      <c r="B98" s="388" t="s">
        <v>2109</v>
      </c>
      <c r="C98" s="389" t="s">
        <v>2126</v>
      </c>
      <c r="D98" s="389"/>
      <c r="E98" s="389"/>
      <c r="F98" s="389"/>
      <c r="G98" s="389"/>
      <c r="H98" s="388">
        <v>8</v>
      </c>
    </row>
    <row r="99" spans="1:8" hidden="1" x14ac:dyDescent="0.15">
      <c r="A99" s="388">
        <v>95</v>
      </c>
      <c r="B99" s="388" t="s">
        <v>2109</v>
      </c>
      <c r="C99" s="389" t="s">
        <v>1713</v>
      </c>
      <c r="D99" s="389"/>
      <c r="E99" s="389"/>
      <c r="F99" s="389"/>
      <c r="G99" s="389"/>
      <c r="H99" s="388">
        <v>8</v>
      </c>
    </row>
    <row r="100" spans="1:8" hidden="1" x14ac:dyDescent="0.15">
      <c r="A100" s="388">
        <v>96</v>
      </c>
      <c r="B100" s="388" t="s">
        <v>2109</v>
      </c>
      <c r="C100" s="389" t="s">
        <v>2127</v>
      </c>
      <c r="D100" s="389"/>
      <c r="E100" s="389"/>
      <c r="F100" s="389"/>
      <c r="G100" s="389"/>
      <c r="H100" s="388">
        <v>9</v>
      </c>
    </row>
    <row r="101" spans="1:8" hidden="1" x14ac:dyDescent="0.15">
      <c r="A101" s="388">
        <v>97</v>
      </c>
      <c r="B101" s="388" t="s">
        <v>2109</v>
      </c>
      <c r="C101" s="389" t="s">
        <v>2128</v>
      </c>
      <c r="D101" s="389"/>
      <c r="E101" s="389"/>
      <c r="F101" s="389"/>
      <c r="G101" s="389"/>
      <c r="H101" s="388">
        <v>8</v>
      </c>
    </row>
    <row r="102" spans="1:8" hidden="1" x14ac:dyDescent="0.15">
      <c r="A102" s="388">
        <v>98</v>
      </c>
      <c r="B102" s="388" t="s">
        <v>2109</v>
      </c>
      <c r="C102" s="389" t="s">
        <v>2129</v>
      </c>
      <c r="D102" s="389"/>
      <c r="E102" s="389"/>
      <c r="F102" s="389"/>
      <c r="G102" s="389"/>
      <c r="H102" s="388">
        <v>11</v>
      </c>
    </row>
    <row r="103" spans="1:8" hidden="1" x14ac:dyDescent="0.15">
      <c r="A103" s="388">
        <v>99</v>
      </c>
      <c r="B103" s="388" t="s">
        <v>2109</v>
      </c>
      <c r="C103" s="389" t="s">
        <v>2130</v>
      </c>
      <c r="D103" s="389"/>
      <c r="E103" s="389"/>
      <c r="F103" s="389"/>
      <c r="G103" s="389"/>
      <c r="H103" s="388">
        <v>9</v>
      </c>
    </row>
    <row r="104" spans="1:8" hidden="1" x14ac:dyDescent="0.15">
      <c r="A104" s="388">
        <v>100</v>
      </c>
      <c r="B104" s="388" t="s">
        <v>2109</v>
      </c>
      <c r="C104" s="389" t="s">
        <v>2131</v>
      </c>
      <c r="D104" s="389"/>
      <c r="E104" s="389"/>
      <c r="F104" s="389"/>
      <c r="G104" s="389"/>
      <c r="H104" s="388">
        <v>8</v>
      </c>
    </row>
    <row r="105" spans="1:8" hidden="1" x14ac:dyDescent="0.15">
      <c r="A105" s="388">
        <v>101</v>
      </c>
      <c r="B105" s="388" t="s">
        <v>2109</v>
      </c>
      <c r="C105" s="389" t="s">
        <v>2132</v>
      </c>
      <c r="D105" s="389"/>
      <c r="E105" s="389"/>
      <c r="F105" s="389"/>
      <c r="G105" s="389"/>
      <c r="H105" s="388">
        <v>8</v>
      </c>
    </row>
    <row r="106" spans="1:8" hidden="1" x14ac:dyDescent="0.15">
      <c r="A106" s="388">
        <v>102</v>
      </c>
      <c r="B106" s="388" t="s">
        <v>2109</v>
      </c>
      <c r="C106" s="389" t="s">
        <v>2133</v>
      </c>
      <c r="D106" s="389"/>
      <c r="E106" s="389"/>
      <c r="F106" s="389"/>
      <c r="G106" s="389"/>
      <c r="H106" s="388">
        <v>8</v>
      </c>
    </row>
    <row r="107" spans="1:8" hidden="1" x14ac:dyDescent="0.15">
      <c r="A107" s="388">
        <v>103</v>
      </c>
      <c r="B107" s="388" t="s">
        <v>2109</v>
      </c>
      <c r="C107" s="389" t="s">
        <v>2134</v>
      </c>
      <c r="D107" s="389"/>
      <c r="E107" s="389"/>
      <c r="F107" s="389"/>
      <c r="G107" s="389"/>
      <c r="H107" s="388">
        <v>8</v>
      </c>
    </row>
    <row r="108" spans="1:8" hidden="1" x14ac:dyDescent="0.15">
      <c r="A108" s="388">
        <v>104</v>
      </c>
      <c r="B108" s="388" t="s">
        <v>2109</v>
      </c>
      <c r="C108" s="389" t="s">
        <v>2135</v>
      </c>
      <c r="D108" s="389"/>
      <c r="E108" s="389"/>
      <c r="F108" s="389"/>
      <c r="G108" s="389"/>
      <c r="H108" s="388">
        <v>8</v>
      </c>
    </row>
    <row r="109" spans="1:8" hidden="1" x14ac:dyDescent="0.15">
      <c r="A109" s="388">
        <v>105</v>
      </c>
      <c r="B109" s="388" t="s">
        <v>2109</v>
      </c>
      <c r="C109" s="389" t="s">
        <v>1993</v>
      </c>
      <c r="D109" s="389"/>
      <c r="E109" s="389"/>
      <c r="F109" s="389"/>
      <c r="G109" s="389"/>
      <c r="H109" s="388">
        <v>8</v>
      </c>
    </row>
    <row r="110" spans="1:8" hidden="1" x14ac:dyDescent="0.15">
      <c r="A110" s="388">
        <v>106</v>
      </c>
      <c r="B110" s="388" t="s">
        <v>2109</v>
      </c>
      <c r="C110" s="389" t="s">
        <v>2136</v>
      </c>
      <c r="D110" s="389"/>
      <c r="E110" s="389"/>
      <c r="F110" s="389"/>
      <c r="G110" s="389"/>
      <c r="H110" s="388">
        <v>11</v>
      </c>
    </row>
    <row r="111" spans="1:8" hidden="1" x14ac:dyDescent="0.15">
      <c r="A111" s="388">
        <v>107</v>
      </c>
      <c r="B111" s="388" t="s">
        <v>2109</v>
      </c>
      <c r="C111" s="389" t="s">
        <v>557</v>
      </c>
      <c r="D111" s="389"/>
      <c r="E111" s="389"/>
      <c r="F111" s="389"/>
      <c r="G111" s="389"/>
      <c r="H111" s="388">
        <v>9</v>
      </c>
    </row>
    <row r="112" spans="1:8" hidden="1" x14ac:dyDescent="0.15">
      <c r="A112" s="388">
        <v>108</v>
      </c>
      <c r="B112" s="388" t="s">
        <v>2109</v>
      </c>
      <c r="C112" s="389" t="s">
        <v>674</v>
      </c>
      <c r="D112" s="389"/>
      <c r="E112" s="389"/>
      <c r="F112" s="389"/>
      <c r="G112" s="389"/>
      <c r="H112" s="388">
        <v>8</v>
      </c>
    </row>
    <row r="113" spans="1:8" hidden="1" x14ac:dyDescent="0.15">
      <c r="A113" s="388">
        <v>109</v>
      </c>
      <c r="B113" s="388" t="s">
        <v>2109</v>
      </c>
      <c r="C113" s="389" t="s">
        <v>1377</v>
      </c>
      <c r="D113" s="389"/>
      <c r="E113" s="389"/>
      <c r="F113" s="389"/>
      <c r="G113" s="389"/>
      <c r="H113" s="388">
        <v>9</v>
      </c>
    </row>
    <row r="114" spans="1:8" hidden="1" x14ac:dyDescent="0.15">
      <c r="A114" s="388">
        <v>110</v>
      </c>
      <c r="B114" s="388" t="s">
        <v>2109</v>
      </c>
      <c r="C114" s="389" t="s">
        <v>1376</v>
      </c>
      <c r="D114" s="389"/>
      <c r="E114" s="389"/>
      <c r="F114" s="389"/>
      <c r="G114" s="389"/>
      <c r="H114" s="388">
        <v>8</v>
      </c>
    </row>
    <row r="115" spans="1:8" hidden="1" x14ac:dyDescent="0.15">
      <c r="A115" s="388">
        <v>111</v>
      </c>
      <c r="B115" s="388" t="s">
        <v>2109</v>
      </c>
      <c r="C115" s="389" t="s">
        <v>2137</v>
      </c>
      <c r="D115" s="389"/>
      <c r="E115" s="389"/>
      <c r="F115" s="389"/>
      <c r="G115" s="389"/>
      <c r="H115" s="388">
        <v>11</v>
      </c>
    </row>
    <row r="116" spans="1:8" hidden="1" x14ac:dyDescent="0.15">
      <c r="A116" s="388">
        <v>112</v>
      </c>
      <c r="B116" s="388" t="s">
        <v>2109</v>
      </c>
      <c r="C116" s="389" t="s">
        <v>495</v>
      </c>
      <c r="D116" s="389"/>
      <c r="E116" s="389"/>
      <c r="F116" s="389"/>
      <c r="G116" s="389"/>
      <c r="H116" s="388">
        <v>9</v>
      </c>
    </row>
    <row r="117" spans="1:8" hidden="1" x14ac:dyDescent="0.15">
      <c r="A117" s="388">
        <v>113</v>
      </c>
      <c r="B117" s="388" t="s">
        <v>2109</v>
      </c>
      <c r="C117" s="389" t="s">
        <v>496</v>
      </c>
      <c r="D117" s="389"/>
      <c r="E117" s="389"/>
      <c r="F117" s="389"/>
      <c r="G117" s="389"/>
      <c r="H117" s="388">
        <v>8</v>
      </c>
    </row>
    <row r="118" spans="1:8" hidden="1" x14ac:dyDescent="0.15">
      <c r="A118" s="388">
        <v>114</v>
      </c>
      <c r="B118" s="388" t="s">
        <v>2109</v>
      </c>
      <c r="C118" s="389" t="s">
        <v>2138</v>
      </c>
      <c r="D118" s="389"/>
      <c r="E118" s="389"/>
      <c r="F118" s="389"/>
      <c r="G118" s="389"/>
      <c r="H118" s="388">
        <v>8</v>
      </c>
    </row>
    <row r="119" spans="1:8" hidden="1" x14ac:dyDescent="0.15">
      <c r="A119" s="388">
        <v>115</v>
      </c>
      <c r="B119" s="388" t="s">
        <v>2109</v>
      </c>
      <c r="C119" s="389" t="s">
        <v>403</v>
      </c>
      <c r="D119" s="389"/>
      <c r="E119" s="389"/>
      <c r="F119" s="389"/>
      <c r="G119" s="389"/>
      <c r="H119" s="388">
        <v>11</v>
      </c>
    </row>
    <row r="120" spans="1:8" hidden="1" x14ac:dyDescent="0.15">
      <c r="A120" s="388">
        <v>116</v>
      </c>
      <c r="B120" s="388" t="s">
        <v>2109</v>
      </c>
      <c r="C120" s="389" t="s">
        <v>404</v>
      </c>
      <c r="D120" s="389"/>
      <c r="E120" s="389"/>
      <c r="F120" s="389"/>
      <c r="G120" s="389"/>
      <c r="H120" s="388">
        <v>9</v>
      </c>
    </row>
    <row r="121" spans="1:8" hidden="1" x14ac:dyDescent="0.15">
      <c r="A121" s="388">
        <v>117</v>
      </c>
      <c r="B121" s="388" t="s">
        <v>2109</v>
      </c>
      <c r="C121" s="389" t="s">
        <v>406</v>
      </c>
      <c r="D121" s="389"/>
      <c r="E121" s="389"/>
      <c r="F121" s="389"/>
      <c r="G121" s="389"/>
      <c r="H121" s="388">
        <v>8</v>
      </c>
    </row>
    <row r="122" spans="1:8" hidden="1" x14ac:dyDescent="0.15">
      <c r="A122" s="388">
        <v>118</v>
      </c>
      <c r="B122" s="388" t="s">
        <v>2109</v>
      </c>
      <c r="C122" s="389" t="s">
        <v>405</v>
      </c>
      <c r="D122" s="389"/>
      <c r="E122" s="389"/>
      <c r="F122" s="389"/>
      <c r="G122" s="389"/>
      <c r="H122" s="388">
        <v>8</v>
      </c>
    </row>
    <row r="123" spans="1:8" hidden="1" x14ac:dyDescent="0.15">
      <c r="A123" s="388">
        <v>119</v>
      </c>
      <c r="B123" s="388" t="s">
        <v>2109</v>
      </c>
      <c r="C123" s="389" t="s">
        <v>2139</v>
      </c>
      <c r="D123" s="389"/>
      <c r="E123" s="389"/>
      <c r="F123" s="389"/>
      <c r="G123" s="389"/>
      <c r="H123" s="388">
        <v>7</v>
      </c>
    </row>
    <row r="124" spans="1:8" hidden="1" x14ac:dyDescent="0.15">
      <c r="A124" s="388">
        <v>120</v>
      </c>
      <c r="B124" s="388" t="s">
        <v>2109</v>
      </c>
      <c r="C124" s="389" t="s">
        <v>2140</v>
      </c>
      <c r="D124" s="389"/>
      <c r="E124" s="389"/>
      <c r="F124" s="389"/>
      <c r="G124" s="389"/>
      <c r="H124" s="388">
        <v>7</v>
      </c>
    </row>
    <row r="125" spans="1:8" hidden="1" x14ac:dyDescent="0.15">
      <c r="A125" s="388">
        <v>121</v>
      </c>
      <c r="B125" s="388" t="s">
        <v>2109</v>
      </c>
      <c r="C125" s="389" t="s">
        <v>2141</v>
      </c>
      <c r="D125" s="389"/>
      <c r="E125" s="389"/>
      <c r="F125" s="389"/>
      <c r="G125" s="389"/>
      <c r="H125" s="388">
        <v>7</v>
      </c>
    </row>
    <row r="126" spans="1:8" hidden="1" x14ac:dyDescent="0.15">
      <c r="A126" s="388">
        <v>122</v>
      </c>
      <c r="B126" s="388" t="s">
        <v>2109</v>
      </c>
      <c r="C126" s="389" t="s">
        <v>2142</v>
      </c>
      <c r="D126" s="389"/>
      <c r="E126" s="389"/>
      <c r="F126" s="389"/>
      <c r="G126" s="389"/>
      <c r="H126" s="388">
        <v>7</v>
      </c>
    </row>
    <row r="127" spans="1:8" hidden="1" x14ac:dyDescent="0.15">
      <c r="A127" s="388">
        <v>123</v>
      </c>
      <c r="B127" s="388" t="s">
        <v>2109</v>
      </c>
      <c r="C127" s="389" t="s">
        <v>2143</v>
      </c>
      <c r="D127" s="389"/>
      <c r="E127" s="389"/>
      <c r="F127" s="389"/>
      <c r="G127" s="389"/>
      <c r="H127" s="388">
        <v>7</v>
      </c>
    </row>
    <row r="128" spans="1:8" hidden="1" x14ac:dyDescent="0.15">
      <c r="A128" s="388">
        <v>124</v>
      </c>
      <c r="B128" s="388" t="s">
        <v>2109</v>
      </c>
      <c r="C128" s="389" t="s">
        <v>2144</v>
      </c>
      <c r="D128" s="389"/>
      <c r="E128" s="389"/>
      <c r="F128" s="389"/>
      <c r="G128" s="389"/>
      <c r="H128" s="388">
        <v>7</v>
      </c>
    </row>
    <row r="129" spans="1:8" hidden="1" x14ac:dyDescent="0.15">
      <c r="A129" s="388">
        <v>125</v>
      </c>
      <c r="B129" s="388" t="s">
        <v>2109</v>
      </c>
      <c r="C129" s="389" t="s">
        <v>1374</v>
      </c>
      <c r="D129" s="389"/>
      <c r="E129" s="389"/>
      <c r="F129" s="389"/>
      <c r="G129" s="389"/>
      <c r="H129" s="388">
        <v>7</v>
      </c>
    </row>
    <row r="130" spans="1:8" hidden="1" x14ac:dyDescent="0.15">
      <c r="A130" s="388">
        <v>126</v>
      </c>
      <c r="B130" s="388" t="s">
        <v>2109</v>
      </c>
      <c r="C130" s="389" t="s">
        <v>2145</v>
      </c>
      <c r="D130" s="389"/>
      <c r="E130" s="389"/>
      <c r="F130" s="389"/>
      <c r="G130" s="389"/>
      <c r="H130" s="388">
        <v>7</v>
      </c>
    </row>
    <row r="131" spans="1:8" hidden="1" x14ac:dyDescent="0.15">
      <c r="A131" s="388">
        <v>127</v>
      </c>
      <c r="B131" s="388" t="s">
        <v>2109</v>
      </c>
      <c r="C131" s="389" t="s">
        <v>498</v>
      </c>
      <c r="D131" s="389"/>
      <c r="E131" s="389"/>
      <c r="F131" s="389"/>
      <c r="G131" s="389"/>
      <c r="H131" s="388">
        <v>7</v>
      </c>
    </row>
    <row r="132" spans="1:8" hidden="1" x14ac:dyDescent="0.15">
      <c r="A132" s="388">
        <v>128</v>
      </c>
      <c r="B132" s="388" t="s">
        <v>2109</v>
      </c>
      <c r="C132" s="389" t="s">
        <v>407</v>
      </c>
      <c r="D132" s="389"/>
      <c r="E132" s="389"/>
      <c r="F132" s="389"/>
      <c r="G132" s="389"/>
      <c r="H132" s="388">
        <v>7</v>
      </c>
    </row>
    <row r="133" spans="1:8" hidden="1" x14ac:dyDescent="0.15">
      <c r="A133" s="388">
        <v>129</v>
      </c>
      <c r="B133" s="388" t="s">
        <v>2109</v>
      </c>
      <c r="C133" s="389" t="s">
        <v>2146</v>
      </c>
      <c r="D133" s="389"/>
      <c r="E133" s="389"/>
      <c r="F133" s="389"/>
      <c r="G133" s="389"/>
      <c r="H133" s="388">
        <v>7</v>
      </c>
    </row>
    <row r="134" spans="1:8" hidden="1" x14ac:dyDescent="0.15">
      <c r="A134" s="388">
        <v>130</v>
      </c>
      <c r="B134" s="388" t="s">
        <v>2109</v>
      </c>
      <c r="C134" s="389" t="s">
        <v>2147</v>
      </c>
      <c r="D134" s="389"/>
      <c r="E134" s="389"/>
      <c r="F134" s="389"/>
      <c r="G134" s="389"/>
      <c r="H134" s="388">
        <v>6</v>
      </c>
    </row>
    <row r="135" spans="1:8" hidden="1" x14ac:dyDescent="0.15">
      <c r="A135" s="388">
        <v>131</v>
      </c>
      <c r="B135" s="388" t="s">
        <v>2109</v>
      </c>
      <c r="C135" s="389" t="s">
        <v>556</v>
      </c>
      <c r="D135" s="389"/>
      <c r="E135" s="389"/>
      <c r="F135" s="389"/>
      <c r="G135" s="389"/>
      <c r="H135" s="388">
        <v>6</v>
      </c>
    </row>
    <row r="136" spans="1:8" hidden="1" x14ac:dyDescent="0.15">
      <c r="A136" s="388">
        <v>132</v>
      </c>
      <c r="B136" s="388" t="s">
        <v>2109</v>
      </c>
      <c r="C136" s="389" t="s">
        <v>2148</v>
      </c>
      <c r="D136" s="389"/>
      <c r="E136" s="389"/>
      <c r="F136" s="389"/>
      <c r="G136" s="389"/>
      <c r="H136" s="388">
        <v>6</v>
      </c>
    </row>
    <row r="137" spans="1:8" hidden="1" x14ac:dyDescent="0.15">
      <c r="A137" s="388">
        <v>133</v>
      </c>
      <c r="B137" s="388" t="s">
        <v>2109</v>
      </c>
      <c r="C137" s="389" t="s">
        <v>2149</v>
      </c>
      <c r="D137" s="389"/>
      <c r="E137" s="389"/>
      <c r="F137" s="389"/>
      <c r="G137" s="389"/>
      <c r="H137" s="388">
        <v>6</v>
      </c>
    </row>
    <row r="138" spans="1:8" hidden="1" x14ac:dyDescent="0.15">
      <c r="A138" s="388">
        <v>134</v>
      </c>
      <c r="B138" s="388" t="s">
        <v>2109</v>
      </c>
      <c r="C138" s="389" t="s">
        <v>2150</v>
      </c>
      <c r="D138" s="389"/>
      <c r="E138" s="389"/>
      <c r="F138" s="389"/>
      <c r="G138" s="389"/>
      <c r="H138" s="388">
        <v>6</v>
      </c>
    </row>
    <row r="139" spans="1:8" hidden="1" x14ac:dyDescent="0.15">
      <c r="A139" s="388">
        <v>135</v>
      </c>
      <c r="B139" s="388" t="s">
        <v>2109</v>
      </c>
      <c r="C139" s="389" t="s">
        <v>2151</v>
      </c>
      <c r="D139" s="389"/>
      <c r="E139" s="389"/>
      <c r="F139" s="389"/>
      <c r="G139" s="389"/>
      <c r="H139" s="388">
        <v>6</v>
      </c>
    </row>
    <row r="140" spans="1:8" hidden="1" x14ac:dyDescent="0.15">
      <c r="A140" s="388">
        <v>136</v>
      </c>
      <c r="B140" s="388" t="s">
        <v>2109</v>
      </c>
      <c r="C140" s="389" t="s">
        <v>2152</v>
      </c>
      <c r="D140" s="389"/>
      <c r="E140" s="389"/>
      <c r="F140" s="389"/>
      <c r="G140" s="389"/>
      <c r="H140" s="388">
        <v>6</v>
      </c>
    </row>
    <row r="141" spans="1:8" hidden="1" x14ac:dyDescent="0.15">
      <c r="A141" s="388">
        <v>137</v>
      </c>
      <c r="B141" s="388" t="s">
        <v>2109</v>
      </c>
      <c r="C141" s="389" t="s">
        <v>1373</v>
      </c>
      <c r="D141" s="389"/>
      <c r="E141" s="389"/>
      <c r="F141" s="389"/>
      <c r="G141" s="389"/>
      <c r="H141" s="388">
        <v>6</v>
      </c>
    </row>
    <row r="142" spans="1:8" hidden="1" x14ac:dyDescent="0.15">
      <c r="A142" s="388">
        <v>138</v>
      </c>
      <c r="B142" s="388" t="s">
        <v>2109</v>
      </c>
      <c r="C142" s="389" t="s">
        <v>499</v>
      </c>
      <c r="D142" s="389"/>
      <c r="E142" s="389"/>
      <c r="F142" s="389"/>
      <c r="G142" s="389"/>
      <c r="H142" s="388">
        <v>6</v>
      </c>
    </row>
    <row r="143" spans="1:8" hidden="1" x14ac:dyDescent="0.15">
      <c r="A143" s="388">
        <v>139</v>
      </c>
      <c r="B143" s="388" t="s">
        <v>2109</v>
      </c>
      <c r="C143" s="389" t="s">
        <v>408</v>
      </c>
      <c r="D143" s="389"/>
      <c r="E143" s="389"/>
      <c r="F143" s="389"/>
      <c r="G143" s="389"/>
      <c r="H143" s="388">
        <v>6</v>
      </c>
    </row>
    <row r="144" spans="1:8" hidden="1" x14ac:dyDescent="0.15">
      <c r="A144" s="388">
        <v>140</v>
      </c>
      <c r="B144" s="388" t="s">
        <v>2109</v>
      </c>
      <c r="C144" s="389" t="s">
        <v>2153</v>
      </c>
      <c r="D144" s="389"/>
      <c r="E144" s="389"/>
      <c r="F144" s="389"/>
      <c r="G144" s="389"/>
      <c r="H144" s="388">
        <v>6</v>
      </c>
    </row>
    <row r="145" spans="1:8" hidden="1" x14ac:dyDescent="0.15">
      <c r="A145" s="388">
        <v>141</v>
      </c>
      <c r="B145" s="388" t="s">
        <v>2109</v>
      </c>
      <c r="C145" s="389" t="s">
        <v>2154</v>
      </c>
      <c r="D145" s="389"/>
      <c r="E145" s="389"/>
      <c r="F145" s="389"/>
      <c r="G145" s="389"/>
      <c r="H145" s="388">
        <v>6</v>
      </c>
    </row>
    <row r="146" spans="1:8" hidden="1" x14ac:dyDescent="0.15">
      <c r="A146" s="388">
        <v>142</v>
      </c>
      <c r="B146" s="388" t="s">
        <v>2109</v>
      </c>
      <c r="C146" s="389" t="s">
        <v>2155</v>
      </c>
      <c r="D146" s="389"/>
      <c r="E146" s="389"/>
      <c r="F146" s="389"/>
      <c r="G146" s="389"/>
      <c r="H146" s="388">
        <v>7</v>
      </c>
    </row>
    <row r="147" spans="1:8" hidden="1" x14ac:dyDescent="0.15">
      <c r="A147" s="388">
        <v>143</v>
      </c>
      <c r="B147" s="388" t="s">
        <v>2109</v>
      </c>
      <c r="C147" s="389" t="s">
        <v>2156</v>
      </c>
      <c r="D147" s="389"/>
      <c r="E147" s="389"/>
      <c r="F147" s="389"/>
      <c r="G147" s="389"/>
      <c r="H147" s="388">
        <v>5</v>
      </c>
    </row>
    <row r="148" spans="1:8" hidden="1" x14ac:dyDescent="0.15">
      <c r="A148" s="388">
        <v>144</v>
      </c>
      <c r="B148" s="388" t="s">
        <v>2109</v>
      </c>
      <c r="C148" s="389" t="s">
        <v>2157</v>
      </c>
      <c r="D148" s="389"/>
      <c r="E148" s="389"/>
      <c r="F148" s="389"/>
      <c r="G148" s="389"/>
      <c r="H148" s="388">
        <v>5</v>
      </c>
    </row>
    <row r="149" spans="1:8" hidden="1" x14ac:dyDescent="0.15">
      <c r="A149" s="388">
        <v>145</v>
      </c>
      <c r="B149" s="388" t="s">
        <v>2109</v>
      </c>
      <c r="C149" s="389" t="s">
        <v>2158</v>
      </c>
      <c r="D149" s="389"/>
      <c r="E149" s="389"/>
      <c r="F149" s="389"/>
      <c r="G149" s="389"/>
      <c r="H149" s="388">
        <v>5</v>
      </c>
    </row>
    <row r="150" spans="1:8" hidden="1" x14ac:dyDescent="0.15">
      <c r="A150" s="388">
        <v>146</v>
      </c>
      <c r="B150" s="388" t="s">
        <v>2109</v>
      </c>
      <c r="C150" s="389" t="s">
        <v>2159</v>
      </c>
      <c r="D150" s="389"/>
      <c r="E150" s="389"/>
      <c r="F150" s="389"/>
      <c r="G150" s="389"/>
      <c r="H150" s="388">
        <v>11</v>
      </c>
    </row>
    <row r="151" spans="1:8" hidden="1" x14ac:dyDescent="0.15">
      <c r="A151" s="388">
        <v>147</v>
      </c>
      <c r="B151" s="388" t="s">
        <v>2109</v>
      </c>
      <c r="C151" s="389" t="s">
        <v>2160</v>
      </c>
      <c r="D151" s="389"/>
      <c r="E151" s="389"/>
      <c r="F151" s="389"/>
      <c r="G151" s="389"/>
      <c r="H151" s="388">
        <v>9</v>
      </c>
    </row>
    <row r="152" spans="1:8" hidden="1" x14ac:dyDescent="0.15">
      <c r="A152" s="388">
        <v>148</v>
      </c>
      <c r="B152" s="388" t="s">
        <v>2109</v>
      </c>
      <c r="C152" s="389" t="s">
        <v>2161</v>
      </c>
      <c r="D152" s="389"/>
      <c r="E152" s="389"/>
      <c r="F152" s="389"/>
      <c r="G152" s="389"/>
      <c r="H152" s="388">
        <v>8</v>
      </c>
    </row>
    <row r="153" spans="1:8" hidden="1" x14ac:dyDescent="0.15">
      <c r="A153" s="388">
        <v>149</v>
      </c>
      <c r="B153" s="388" t="s">
        <v>2110</v>
      </c>
      <c r="C153" s="389" t="s">
        <v>1448</v>
      </c>
      <c r="D153" s="389"/>
      <c r="E153" s="389"/>
      <c r="F153" s="389"/>
      <c r="G153" s="389"/>
      <c r="H153" s="388">
        <v>6</v>
      </c>
    </row>
    <row r="154" spans="1:8" hidden="1" x14ac:dyDescent="0.15">
      <c r="A154" s="388">
        <v>150</v>
      </c>
      <c r="B154" s="388" t="s">
        <v>2110</v>
      </c>
      <c r="C154" s="389" t="s">
        <v>1449</v>
      </c>
      <c r="D154" s="389"/>
      <c r="E154" s="389"/>
      <c r="F154" s="389"/>
      <c r="G154" s="389"/>
      <c r="H154" s="388">
        <v>4</v>
      </c>
    </row>
    <row r="155" spans="1:8" hidden="1" x14ac:dyDescent="0.15">
      <c r="A155" s="388">
        <v>151</v>
      </c>
      <c r="B155" s="388" t="s">
        <v>2110</v>
      </c>
      <c r="C155" s="389" t="s">
        <v>1450</v>
      </c>
      <c r="D155" s="389"/>
      <c r="E155" s="389"/>
      <c r="F155" s="389"/>
      <c r="G155" s="389"/>
      <c r="H155" s="388">
        <v>7</v>
      </c>
    </row>
    <row r="156" spans="1:8" hidden="1" x14ac:dyDescent="0.15">
      <c r="A156" s="388">
        <v>152</v>
      </c>
      <c r="B156" s="388" t="s">
        <v>2110</v>
      </c>
      <c r="C156" s="389" t="s">
        <v>1452</v>
      </c>
      <c r="D156" s="389"/>
      <c r="E156" s="389"/>
      <c r="F156" s="389"/>
      <c r="G156" s="389"/>
      <c r="H156" s="388">
        <v>7</v>
      </c>
    </row>
    <row r="157" spans="1:8" hidden="1" x14ac:dyDescent="0.15">
      <c r="A157" s="388">
        <v>153</v>
      </c>
      <c r="B157" s="388" t="s">
        <v>2110</v>
      </c>
      <c r="C157" s="389" t="s">
        <v>1456</v>
      </c>
      <c r="D157" s="389"/>
      <c r="E157" s="389"/>
      <c r="F157" s="389"/>
      <c r="G157" s="389"/>
      <c r="H157" s="388">
        <v>7</v>
      </c>
    </row>
    <row r="158" spans="1:8" hidden="1" x14ac:dyDescent="0.15">
      <c r="A158" s="388">
        <v>154</v>
      </c>
      <c r="B158" s="388" t="s">
        <v>2110</v>
      </c>
      <c r="C158" s="389" t="s">
        <v>1458</v>
      </c>
      <c r="D158" s="389"/>
      <c r="E158" s="389"/>
      <c r="F158" s="389"/>
      <c r="G158" s="389"/>
      <c r="H158" s="388">
        <v>7</v>
      </c>
    </row>
    <row r="159" spans="1:8" hidden="1" x14ac:dyDescent="0.15">
      <c r="A159" s="388">
        <v>155</v>
      </c>
      <c r="B159" s="388" t="s">
        <v>2110</v>
      </c>
      <c r="C159" s="389" t="s">
        <v>1460</v>
      </c>
      <c r="D159" s="389"/>
      <c r="E159" s="389"/>
      <c r="F159" s="389"/>
      <c r="G159" s="389"/>
      <c r="H159" s="388">
        <v>7</v>
      </c>
    </row>
    <row r="160" spans="1:8" hidden="1" x14ac:dyDescent="0.15">
      <c r="A160" s="388">
        <v>156</v>
      </c>
      <c r="B160" s="388" t="s">
        <v>2110</v>
      </c>
      <c r="C160" s="389" t="s">
        <v>1461</v>
      </c>
      <c r="D160" s="389"/>
      <c r="E160" s="389"/>
      <c r="F160" s="389"/>
      <c r="G160" s="389"/>
      <c r="H160" s="388">
        <v>7</v>
      </c>
    </row>
    <row r="161" spans="1:8" hidden="1" x14ac:dyDescent="0.15">
      <c r="A161" s="388">
        <v>157</v>
      </c>
      <c r="B161" s="388" t="s">
        <v>2110</v>
      </c>
      <c r="C161" s="389" t="s">
        <v>1462</v>
      </c>
      <c r="D161" s="389"/>
      <c r="E161" s="389"/>
      <c r="F161" s="389"/>
      <c r="G161" s="389"/>
      <c r="H161" s="388">
        <v>7</v>
      </c>
    </row>
    <row r="162" spans="1:8" hidden="1" x14ac:dyDescent="0.15">
      <c r="A162" s="388">
        <v>158</v>
      </c>
      <c r="B162" s="388" t="s">
        <v>2110</v>
      </c>
      <c r="C162" s="389" t="s">
        <v>1464</v>
      </c>
      <c r="D162" s="389"/>
      <c r="E162" s="389"/>
      <c r="F162" s="389"/>
      <c r="G162" s="389"/>
      <c r="H162" s="388">
        <v>7</v>
      </c>
    </row>
    <row r="163" spans="1:8" hidden="1" x14ac:dyDescent="0.15">
      <c r="A163" s="388">
        <v>159</v>
      </c>
      <c r="B163" s="388" t="s">
        <v>2110</v>
      </c>
      <c r="C163" s="389" t="s">
        <v>1466</v>
      </c>
      <c r="D163" s="389"/>
      <c r="E163" s="389"/>
      <c r="F163" s="389"/>
      <c r="G163" s="389"/>
      <c r="H163" s="388">
        <v>7</v>
      </c>
    </row>
    <row r="164" spans="1:8" hidden="1" x14ac:dyDescent="0.15">
      <c r="A164" s="388">
        <v>160</v>
      </c>
      <c r="B164" s="388" t="s">
        <v>2110</v>
      </c>
      <c r="C164" s="389" t="s">
        <v>8</v>
      </c>
      <c r="D164" s="389"/>
      <c r="E164" s="389"/>
      <c r="F164" s="389"/>
      <c r="G164" s="389"/>
      <c r="H164" s="388">
        <v>7</v>
      </c>
    </row>
    <row r="165" spans="1:8" hidden="1" x14ac:dyDescent="0.15">
      <c r="A165" s="388">
        <v>161</v>
      </c>
      <c r="B165" s="388" t="s">
        <v>2110</v>
      </c>
      <c r="C165" s="389" t="s">
        <v>1469</v>
      </c>
      <c r="D165" s="389"/>
      <c r="E165" s="389"/>
      <c r="F165" s="389"/>
      <c r="G165" s="389"/>
      <c r="H165" s="388">
        <v>7</v>
      </c>
    </row>
    <row r="166" spans="1:8" hidden="1" x14ac:dyDescent="0.15">
      <c r="A166" s="388">
        <v>162</v>
      </c>
      <c r="B166" s="388" t="s">
        <v>2110</v>
      </c>
      <c r="C166" s="389" t="s">
        <v>1471</v>
      </c>
      <c r="D166" s="389"/>
      <c r="E166" s="389"/>
      <c r="F166" s="389"/>
      <c r="G166" s="389"/>
      <c r="H166" s="388">
        <v>7</v>
      </c>
    </row>
    <row r="167" spans="1:8" hidden="1" x14ac:dyDescent="0.15">
      <c r="A167" s="388">
        <v>163</v>
      </c>
      <c r="B167" s="388" t="s">
        <v>2110</v>
      </c>
      <c r="C167" s="389" t="s">
        <v>1472</v>
      </c>
      <c r="D167" s="389"/>
      <c r="E167" s="389"/>
      <c r="F167" s="389"/>
      <c r="G167" s="389"/>
      <c r="H167" s="388">
        <v>7</v>
      </c>
    </row>
    <row r="168" spans="1:8" hidden="1" x14ac:dyDescent="0.15">
      <c r="A168" s="388">
        <v>164</v>
      </c>
      <c r="B168" s="388" t="s">
        <v>2110</v>
      </c>
      <c r="C168" s="389" t="s">
        <v>1474</v>
      </c>
      <c r="D168" s="389"/>
      <c r="E168" s="389"/>
      <c r="F168" s="389"/>
      <c r="G168" s="389"/>
      <c r="H168" s="388">
        <v>7</v>
      </c>
    </row>
    <row r="169" spans="1:8" hidden="1" x14ac:dyDescent="0.15">
      <c r="A169" s="388">
        <v>165</v>
      </c>
      <c r="B169" s="388" t="s">
        <v>2110</v>
      </c>
      <c r="C169" s="389" t="s">
        <v>1476</v>
      </c>
      <c r="D169" s="389"/>
      <c r="E169" s="389"/>
      <c r="F169" s="389"/>
      <c r="G169" s="389"/>
      <c r="H169" s="388">
        <v>7</v>
      </c>
    </row>
    <row r="170" spans="1:8" hidden="1" x14ac:dyDescent="0.15">
      <c r="A170" s="388">
        <v>166</v>
      </c>
      <c r="B170" s="388" t="s">
        <v>2110</v>
      </c>
      <c r="C170" s="389" t="s">
        <v>1477</v>
      </c>
      <c r="D170" s="389"/>
      <c r="E170" s="389"/>
      <c r="F170" s="389"/>
      <c r="G170" s="389"/>
      <c r="H170" s="388">
        <v>7</v>
      </c>
    </row>
    <row r="171" spans="1:8" hidden="1" x14ac:dyDescent="0.15">
      <c r="A171" s="388">
        <v>167</v>
      </c>
      <c r="B171" s="388" t="s">
        <v>2110</v>
      </c>
      <c r="C171" s="389" t="s">
        <v>1478</v>
      </c>
      <c r="D171" s="389"/>
      <c r="E171" s="389"/>
      <c r="F171" s="389"/>
      <c r="G171" s="389"/>
      <c r="H171" s="388">
        <v>7</v>
      </c>
    </row>
    <row r="172" spans="1:8" hidden="1" x14ac:dyDescent="0.15">
      <c r="A172" s="388">
        <v>168</v>
      </c>
      <c r="B172" s="388" t="s">
        <v>2110</v>
      </c>
      <c r="C172" s="389" t="s">
        <v>1480</v>
      </c>
      <c r="D172" s="389"/>
      <c r="E172" s="389"/>
      <c r="F172" s="389"/>
      <c r="G172" s="389"/>
      <c r="H172" s="388">
        <v>7</v>
      </c>
    </row>
    <row r="173" spans="1:8" hidden="1" x14ac:dyDescent="0.15">
      <c r="A173" s="388">
        <v>169</v>
      </c>
      <c r="B173" s="388" t="s">
        <v>2110</v>
      </c>
      <c r="C173" s="389" t="s">
        <v>1481</v>
      </c>
      <c r="D173" s="389"/>
      <c r="E173" s="389"/>
      <c r="F173" s="389"/>
      <c r="G173" s="389"/>
      <c r="H173" s="388">
        <v>7</v>
      </c>
    </row>
    <row r="174" spans="1:8" hidden="1" x14ac:dyDescent="0.15">
      <c r="A174" s="388">
        <v>170</v>
      </c>
      <c r="B174" s="388" t="s">
        <v>2110</v>
      </c>
      <c r="C174" s="389" t="s">
        <v>1482</v>
      </c>
      <c r="D174" s="389"/>
      <c r="E174" s="389"/>
      <c r="F174" s="389"/>
      <c r="G174" s="389"/>
      <c r="H174" s="388">
        <v>7</v>
      </c>
    </row>
    <row r="175" spans="1:8" hidden="1" x14ac:dyDescent="0.15">
      <c r="A175" s="388">
        <v>171</v>
      </c>
      <c r="B175" s="388" t="s">
        <v>2110</v>
      </c>
      <c r="C175" s="389" t="s">
        <v>1483</v>
      </c>
      <c r="D175" s="389"/>
      <c r="E175" s="389"/>
      <c r="F175" s="389"/>
      <c r="G175" s="389"/>
      <c r="H175" s="388">
        <v>7</v>
      </c>
    </row>
    <row r="176" spans="1:8" hidden="1" x14ac:dyDescent="0.15">
      <c r="A176" s="388">
        <v>172</v>
      </c>
      <c r="B176" s="388" t="s">
        <v>2110</v>
      </c>
      <c r="C176" s="389" t="s">
        <v>1490</v>
      </c>
      <c r="D176" s="389"/>
      <c r="E176" s="389"/>
      <c r="F176" s="389"/>
      <c r="G176" s="389"/>
      <c r="H176" s="388">
        <v>7</v>
      </c>
    </row>
    <row r="177" spans="1:8" hidden="1" x14ac:dyDescent="0.15">
      <c r="A177" s="388">
        <v>173</v>
      </c>
      <c r="B177" s="388" t="s">
        <v>2110</v>
      </c>
      <c r="C177" s="389" t="s">
        <v>1492</v>
      </c>
      <c r="D177" s="389"/>
      <c r="E177" s="389"/>
      <c r="F177" s="389"/>
      <c r="G177" s="389"/>
      <c r="H177" s="388">
        <v>7</v>
      </c>
    </row>
    <row r="178" spans="1:8" hidden="1" x14ac:dyDescent="0.15">
      <c r="A178" s="388">
        <v>174</v>
      </c>
      <c r="B178" s="388" t="s">
        <v>2110</v>
      </c>
      <c r="C178" s="389" t="s">
        <v>1493</v>
      </c>
      <c r="D178" s="389"/>
      <c r="E178" s="389"/>
      <c r="F178" s="389"/>
      <c r="G178" s="389"/>
      <c r="H178" s="388">
        <v>7</v>
      </c>
    </row>
    <row r="179" spans="1:8" hidden="1" x14ac:dyDescent="0.15">
      <c r="A179" s="388">
        <v>175</v>
      </c>
      <c r="B179" s="388" t="s">
        <v>2110</v>
      </c>
      <c r="C179" s="389" t="s">
        <v>2162</v>
      </c>
      <c r="D179" s="389"/>
      <c r="E179" s="389"/>
      <c r="F179" s="389"/>
      <c r="G179" s="389"/>
      <c r="H179" s="388">
        <v>7</v>
      </c>
    </row>
    <row r="180" spans="1:8" hidden="1" x14ac:dyDescent="0.15">
      <c r="A180" s="388">
        <v>176</v>
      </c>
      <c r="B180" s="388" t="s">
        <v>2110</v>
      </c>
      <c r="C180" s="389" t="s">
        <v>1495</v>
      </c>
      <c r="D180" s="389"/>
      <c r="E180" s="389"/>
      <c r="F180" s="389"/>
      <c r="G180" s="389"/>
      <c r="H180" s="388">
        <v>7</v>
      </c>
    </row>
    <row r="181" spans="1:8" hidden="1" x14ac:dyDescent="0.15">
      <c r="A181" s="388">
        <v>177</v>
      </c>
      <c r="B181" s="388" t="s">
        <v>2110</v>
      </c>
      <c r="C181" s="389" t="s">
        <v>1496</v>
      </c>
      <c r="D181" s="389"/>
      <c r="E181" s="389"/>
      <c r="F181" s="389"/>
      <c r="G181" s="389"/>
      <c r="H181" s="388">
        <v>7</v>
      </c>
    </row>
    <row r="182" spans="1:8" hidden="1" x14ac:dyDescent="0.15">
      <c r="A182" s="388">
        <v>178</v>
      </c>
      <c r="B182" s="388" t="s">
        <v>2110</v>
      </c>
      <c r="C182" s="389" t="s">
        <v>1497</v>
      </c>
      <c r="D182" s="389"/>
      <c r="E182" s="389"/>
      <c r="F182" s="389"/>
      <c r="G182" s="389"/>
      <c r="H182" s="388">
        <v>7</v>
      </c>
    </row>
    <row r="183" spans="1:8" hidden="1" x14ac:dyDescent="0.15">
      <c r="A183" s="388">
        <v>179</v>
      </c>
      <c r="B183" s="388" t="s">
        <v>2110</v>
      </c>
      <c r="C183" s="389" t="s">
        <v>1498</v>
      </c>
      <c r="D183" s="389"/>
      <c r="E183" s="389"/>
      <c r="F183" s="389"/>
      <c r="G183" s="389"/>
      <c r="H183" s="388">
        <v>7</v>
      </c>
    </row>
    <row r="184" spans="1:8" hidden="1" x14ac:dyDescent="0.15">
      <c r="A184" s="388">
        <v>180</v>
      </c>
      <c r="B184" s="388" t="s">
        <v>2110</v>
      </c>
      <c r="C184" s="389" t="s">
        <v>1499</v>
      </c>
      <c r="D184" s="389"/>
      <c r="E184" s="389"/>
      <c r="F184" s="389"/>
      <c r="G184" s="389"/>
      <c r="H184" s="388">
        <v>7</v>
      </c>
    </row>
    <row r="185" spans="1:8" hidden="1" x14ac:dyDescent="0.15">
      <c r="A185" s="388">
        <v>181</v>
      </c>
      <c r="B185" s="388" t="s">
        <v>2110</v>
      </c>
      <c r="C185" s="389" t="s">
        <v>1500</v>
      </c>
      <c r="D185" s="389"/>
      <c r="E185" s="389"/>
      <c r="F185" s="389"/>
      <c r="G185" s="389"/>
      <c r="H185" s="388">
        <v>7</v>
      </c>
    </row>
    <row r="186" spans="1:8" hidden="1" x14ac:dyDescent="0.15">
      <c r="A186" s="388">
        <v>182</v>
      </c>
      <c r="B186" s="388" t="s">
        <v>2110</v>
      </c>
      <c r="C186" s="389" t="s">
        <v>1501</v>
      </c>
      <c r="D186" s="389"/>
      <c r="E186" s="389"/>
      <c r="F186" s="389"/>
      <c r="G186" s="389"/>
      <c r="H186" s="388">
        <v>7</v>
      </c>
    </row>
    <row r="187" spans="1:8" hidden="1" x14ac:dyDescent="0.15">
      <c r="A187" s="388">
        <v>183</v>
      </c>
      <c r="B187" s="388" t="s">
        <v>2110</v>
      </c>
      <c r="C187" s="389" t="s">
        <v>1502</v>
      </c>
      <c r="D187" s="389"/>
      <c r="E187" s="389"/>
      <c r="F187" s="389"/>
      <c r="G187" s="389"/>
      <c r="H187" s="388">
        <v>7</v>
      </c>
    </row>
    <row r="188" spans="1:8" hidden="1" x14ac:dyDescent="0.15">
      <c r="A188" s="388">
        <v>184</v>
      </c>
      <c r="B188" s="388" t="s">
        <v>2110</v>
      </c>
      <c r="C188" s="389" t="s">
        <v>1503</v>
      </c>
      <c r="D188" s="389"/>
      <c r="E188" s="389"/>
      <c r="F188" s="389"/>
      <c r="G188" s="389"/>
      <c r="H188" s="388">
        <v>7</v>
      </c>
    </row>
    <row r="189" spans="1:8" hidden="1" x14ac:dyDescent="0.15">
      <c r="A189" s="388">
        <v>185</v>
      </c>
      <c r="B189" s="388" t="s">
        <v>2110</v>
      </c>
      <c r="C189" s="389" t="s">
        <v>1504</v>
      </c>
      <c r="D189" s="389"/>
      <c r="E189" s="389"/>
      <c r="F189" s="389"/>
      <c r="G189" s="389"/>
      <c r="H189" s="388">
        <v>7</v>
      </c>
    </row>
    <row r="190" spans="1:8" hidden="1" x14ac:dyDescent="0.15">
      <c r="A190" s="388">
        <v>186</v>
      </c>
      <c r="B190" s="388" t="s">
        <v>2110</v>
      </c>
      <c r="C190" s="389" t="s">
        <v>1505</v>
      </c>
      <c r="D190" s="389"/>
      <c r="E190" s="389"/>
      <c r="F190" s="389"/>
      <c r="G190" s="389"/>
      <c r="H190" s="388">
        <v>7</v>
      </c>
    </row>
    <row r="191" spans="1:8" hidden="1" x14ac:dyDescent="0.15">
      <c r="A191" s="388">
        <v>187</v>
      </c>
      <c r="B191" s="388" t="s">
        <v>2110</v>
      </c>
      <c r="C191" s="389" t="s">
        <v>1507</v>
      </c>
      <c r="D191" s="389"/>
      <c r="E191" s="389"/>
      <c r="F191" s="389"/>
      <c r="G191" s="389"/>
      <c r="H191" s="388">
        <v>7</v>
      </c>
    </row>
    <row r="192" spans="1:8" hidden="1" x14ac:dyDescent="0.15">
      <c r="A192" s="388">
        <v>188</v>
      </c>
      <c r="B192" s="388" t="s">
        <v>2110</v>
      </c>
      <c r="C192" s="389" t="s">
        <v>1508</v>
      </c>
      <c r="D192" s="389"/>
      <c r="E192" s="389"/>
      <c r="F192" s="389"/>
      <c r="G192" s="389"/>
      <c r="H192" s="388">
        <v>7</v>
      </c>
    </row>
    <row r="193" spans="1:8" hidden="1" x14ac:dyDescent="0.15">
      <c r="A193" s="388">
        <v>189</v>
      </c>
      <c r="B193" s="388" t="s">
        <v>2110</v>
      </c>
      <c r="C193" s="389" t="s">
        <v>1510</v>
      </c>
      <c r="D193" s="389"/>
      <c r="E193" s="389"/>
      <c r="F193" s="389"/>
      <c r="G193" s="389"/>
      <c r="H193" s="388">
        <v>7</v>
      </c>
    </row>
    <row r="194" spans="1:8" hidden="1" x14ac:dyDescent="0.15">
      <c r="A194" s="388">
        <v>190</v>
      </c>
      <c r="B194" s="388" t="s">
        <v>2110</v>
      </c>
      <c r="C194" s="389" t="s">
        <v>170</v>
      </c>
      <c r="D194" s="389"/>
      <c r="E194" s="389"/>
      <c r="F194" s="389"/>
      <c r="G194" s="389"/>
      <c r="H194" s="388">
        <v>7</v>
      </c>
    </row>
    <row r="195" spans="1:8" hidden="1" x14ac:dyDescent="0.15">
      <c r="A195" s="388">
        <v>191</v>
      </c>
      <c r="B195" s="388" t="s">
        <v>2110</v>
      </c>
      <c r="C195" s="389" t="s">
        <v>1511</v>
      </c>
      <c r="D195" s="389"/>
      <c r="E195" s="389"/>
      <c r="F195" s="389"/>
      <c r="G195" s="389"/>
      <c r="H195" s="388">
        <v>7</v>
      </c>
    </row>
    <row r="196" spans="1:8" hidden="1" x14ac:dyDescent="0.15">
      <c r="A196" s="388">
        <v>192</v>
      </c>
      <c r="B196" s="388" t="s">
        <v>2110</v>
      </c>
      <c r="C196" s="389" t="s">
        <v>1512</v>
      </c>
      <c r="D196" s="389"/>
      <c r="E196" s="389"/>
      <c r="F196" s="389"/>
      <c r="G196" s="389"/>
      <c r="H196" s="388">
        <v>7</v>
      </c>
    </row>
    <row r="197" spans="1:8" hidden="1" x14ac:dyDescent="0.15">
      <c r="A197" s="388">
        <v>193</v>
      </c>
      <c r="B197" s="388" t="s">
        <v>2110</v>
      </c>
      <c r="C197" s="389" t="s">
        <v>1513</v>
      </c>
      <c r="D197" s="389"/>
      <c r="E197" s="389"/>
      <c r="F197" s="389"/>
      <c r="G197" s="389"/>
      <c r="H197" s="388">
        <v>7</v>
      </c>
    </row>
    <row r="198" spans="1:8" hidden="1" x14ac:dyDescent="0.15">
      <c r="A198" s="388">
        <v>194</v>
      </c>
      <c r="B198" s="388" t="s">
        <v>2110</v>
      </c>
      <c r="C198" s="389" t="s">
        <v>1515</v>
      </c>
      <c r="D198" s="389"/>
      <c r="E198" s="389"/>
      <c r="F198" s="389"/>
      <c r="G198" s="389"/>
      <c r="H198" s="388">
        <v>7</v>
      </c>
    </row>
    <row r="199" spans="1:8" hidden="1" x14ac:dyDescent="0.15">
      <c r="A199" s="388">
        <v>195</v>
      </c>
      <c r="B199" s="388" t="s">
        <v>2110</v>
      </c>
      <c r="C199" s="389" t="s">
        <v>30</v>
      </c>
      <c r="D199" s="389"/>
      <c r="E199" s="389"/>
      <c r="F199" s="389"/>
      <c r="G199" s="389"/>
      <c r="H199" s="388">
        <v>7</v>
      </c>
    </row>
    <row r="200" spans="1:8" hidden="1" x14ac:dyDescent="0.15">
      <c r="A200" s="388">
        <v>196</v>
      </c>
      <c r="B200" s="388" t="s">
        <v>2110</v>
      </c>
      <c r="C200" s="389" t="s">
        <v>1518</v>
      </c>
      <c r="D200" s="389"/>
      <c r="E200" s="389"/>
      <c r="F200" s="389"/>
      <c r="G200" s="389"/>
      <c r="H200" s="388">
        <v>7</v>
      </c>
    </row>
    <row r="201" spans="1:8" hidden="1" x14ac:dyDescent="0.15">
      <c r="A201" s="388">
        <v>197</v>
      </c>
      <c r="B201" s="388" t="s">
        <v>2110</v>
      </c>
      <c r="C201" s="389" t="s">
        <v>1520</v>
      </c>
      <c r="D201" s="389"/>
      <c r="E201" s="389"/>
      <c r="F201" s="389"/>
      <c r="G201" s="389"/>
      <c r="H201" s="388">
        <v>7</v>
      </c>
    </row>
    <row r="202" spans="1:8" hidden="1" x14ac:dyDescent="0.15">
      <c r="A202" s="388">
        <v>198</v>
      </c>
      <c r="B202" s="388" t="s">
        <v>2110</v>
      </c>
      <c r="C202" s="389" t="s">
        <v>1522</v>
      </c>
      <c r="D202" s="389"/>
      <c r="E202" s="389"/>
      <c r="F202" s="389"/>
      <c r="G202" s="389"/>
      <c r="H202" s="388">
        <v>7</v>
      </c>
    </row>
    <row r="203" spans="1:8" hidden="1" x14ac:dyDescent="0.15">
      <c r="A203" s="388">
        <v>199</v>
      </c>
      <c r="B203" s="388" t="s">
        <v>2110</v>
      </c>
      <c r="C203" s="389" t="s">
        <v>1523</v>
      </c>
      <c r="D203" s="389"/>
      <c r="E203" s="389"/>
      <c r="F203" s="389"/>
      <c r="G203" s="389"/>
      <c r="H203" s="388">
        <v>7</v>
      </c>
    </row>
    <row r="204" spans="1:8" hidden="1" x14ac:dyDescent="0.15">
      <c r="A204" s="388">
        <v>200</v>
      </c>
      <c r="B204" s="388" t="s">
        <v>2110</v>
      </c>
      <c r="C204" s="389" t="s">
        <v>1525</v>
      </c>
      <c r="D204" s="389"/>
      <c r="E204" s="389"/>
      <c r="F204" s="389"/>
      <c r="G204" s="389"/>
      <c r="H204" s="388">
        <v>7</v>
      </c>
    </row>
    <row r="205" spans="1:8" hidden="1" x14ac:dyDescent="0.15">
      <c r="A205" s="388">
        <v>201</v>
      </c>
      <c r="B205" s="388" t="s">
        <v>2110</v>
      </c>
      <c r="C205" s="389" t="s">
        <v>1526</v>
      </c>
      <c r="D205" s="389"/>
      <c r="E205" s="389"/>
      <c r="F205" s="389"/>
      <c r="G205" s="389"/>
      <c r="H205" s="388">
        <v>7</v>
      </c>
    </row>
    <row r="206" spans="1:8" hidden="1" x14ac:dyDescent="0.15">
      <c r="A206" s="388">
        <v>202</v>
      </c>
      <c r="B206" s="388" t="s">
        <v>2110</v>
      </c>
      <c r="C206" s="389" t="s">
        <v>1527</v>
      </c>
      <c r="D206" s="389"/>
      <c r="E206" s="389"/>
      <c r="F206" s="389"/>
      <c r="G206" s="389"/>
      <c r="H206" s="388">
        <v>7</v>
      </c>
    </row>
    <row r="207" spans="1:8" hidden="1" x14ac:dyDescent="0.15">
      <c r="A207" s="388">
        <v>203</v>
      </c>
      <c r="B207" s="388" t="s">
        <v>2110</v>
      </c>
      <c r="C207" s="389" t="s">
        <v>1528</v>
      </c>
      <c r="D207" s="389"/>
      <c r="E207" s="389"/>
      <c r="F207" s="389"/>
      <c r="G207" s="389"/>
      <c r="H207" s="388">
        <v>7</v>
      </c>
    </row>
    <row r="208" spans="1:8" hidden="1" x14ac:dyDescent="0.15">
      <c r="A208" s="388">
        <v>204</v>
      </c>
      <c r="B208" s="388" t="s">
        <v>2110</v>
      </c>
      <c r="C208" s="389" t="s">
        <v>1531</v>
      </c>
      <c r="D208" s="389"/>
      <c r="E208" s="389"/>
      <c r="F208" s="389"/>
      <c r="G208" s="389"/>
      <c r="H208" s="388">
        <v>7</v>
      </c>
    </row>
    <row r="209" spans="1:8" hidden="1" x14ac:dyDescent="0.15">
      <c r="A209" s="388">
        <v>205</v>
      </c>
      <c r="B209" s="388" t="s">
        <v>2110</v>
      </c>
      <c r="C209" s="389" t="s">
        <v>1532</v>
      </c>
      <c r="D209" s="389"/>
      <c r="E209" s="389"/>
      <c r="F209" s="389"/>
      <c r="G209" s="389"/>
      <c r="H209" s="388">
        <v>7</v>
      </c>
    </row>
    <row r="210" spans="1:8" hidden="1" x14ac:dyDescent="0.15">
      <c r="A210" s="388">
        <v>206</v>
      </c>
      <c r="B210" s="388" t="s">
        <v>2110</v>
      </c>
      <c r="C210" s="389" t="s">
        <v>1533</v>
      </c>
      <c r="D210" s="389"/>
      <c r="E210" s="389"/>
      <c r="F210" s="389"/>
      <c r="G210" s="389"/>
      <c r="H210" s="388">
        <v>7</v>
      </c>
    </row>
    <row r="211" spans="1:8" hidden="1" x14ac:dyDescent="0.15">
      <c r="A211" s="388">
        <v>207</v>
      </c>
      <c r="B211" s="388" t="s">
        <v>2110</v>
      </c>
      <c r="C211" s="389" t="s">
        <v>1535</v>
      </c>
      <c r="D211" s="389"/>
      <c r="E211" s="389"/>
      <c r="F211" s="389"/>
      <c r="G211" s="389"/>
      <c r="H211" s="388">
        <v>7</v>
      </c>
    </row>
    <row r="212" spans="1:8" hidden="1" x14ac:dyDescent="0.15">
      <c r="A212" s="388">
        <v>208</v>
      </c>
      <c r="B212" s="388" t="s">
        <v>2110</v>
      </c>
      <c r="C212" s="389" t="s">
        <v>1536</v>
      </c>
      <c r="D212" s="389"/>
      <c r="E212" s="389"/>
      <c r="F212" s="389"/>
      <c r="G212" s="389"/>
      <c r="H212" s="388">
        <v>7</v>
      </c>
    </row>
    <row r="213" spans="1:8" hidden="1" x14ac:dyDescent="0.15">
      <c r="A213" s="388">
        <v>209</v>
      </c>
      <c r="B213" s="388" t="s">
        <v>2110</v>
      </c>
      <c r="C213" s="389" t="s">
        <v>1537</v>
      </c>
      <c r="D213" s="389"/>
      <c r="E213" s="389"/>
      <c r="F213" s="389"/>
      <c r="G213" s="389"/>
      <c r="H213" s="388">
        <v>7</v>
      </c>
    </row>
    <row r="214" spans="1:8" hidden="1" x14ac:dyDescent="0.15">
      <c r="A214" s="388">
        <v>210</v>
      </c>
      <c r="B214" s="388" t="s">
        <v>2110</v>
      </c>
      <c r="C214" s="389" t="s">
        <v>1538</v>
      </c>
      <c r="D214" s="389"/>
      <c r="E214" s="389"/>
      <c r="F214" s="389"/>
      <c r="G214" s="389"/>
      <c r="H214" s="388">
        <v>7</v>
      </c>
    </row>
    <row r="215" spans="1:8" hidden="1" x14ac:dyDescent="0.15">
      <c r="A215" s="388">
        <v>211</v>
      </c>
      <c r="B215" s="388" t="s">
        <v>2110</v>
      </c>
      <c r="C215" s="389" t="s">
        <v>1540</v>
      </c>
      <c r="D215" s="389"/>
      <c r="E215" s="389"/>
      <c r="F215" s="389"/>
      <c r="G215" s="389"/>
      <c r="H215" s="388">
        <v>7</v>
      </c>
    </row>
    <row r="216" spans="1:8" hidden="1" x14ac:dyDescent="0.15">
      <c r="A216" s="388">
        <v>212</v>
      </c>
      <c r="B216" s="388" t="s">
        <v>2110</v>
      </c>
      <c r="C216" s="389" t="s">
        <v>1542</v>
      </c>
      <c r="D216" s="389"/>
      <c r="E216" s="389"/>
      <c r="F216" s="389"/>
      <c r="G216" s="389"/>
      <c r="H216" s="388">
        <v>7</v>
      </c>
    </row>
    <row r="217" spans="1:8" hidden="1" x14ac:dyDescent="0.15">
      <c r="A217" s="388">
        <v>213</v>
      </c>
      <c r="B217" s="388" t="s">
        <v>2110</v>
      </c>
      <c r="C217" s="389" t="s">
        <v>1543</v>
      </c>
      <c r="D217" s="389"/>
      <c r="E217" s="389"/>
      <c r="F217" s="389"/>
      <c r="G217" s="389"/>
      <c r="H217" s="388">
        <v>7</v>
      </c>
    </row>
    <row r="218" spans="1:8" hidden="1" x14ac:dyDescent="0.15">
      <c r="A218" s="388">
        <v>214</v>
      </c>
      <c r="B218" s="388" t="s">
        <v>2110</v>
      </c>
      <c r="C218" s="389" t="s">
        <v>1544</v>
      </c>
      <c r="D218" s="389"/>
      <c r="E218" s="389"/>
      <c r="F218" s="389"/>
      <c r="G218" s="389"/>
      <c r="H218" s="388">
        <v>7</v>
      </c>
    </row>
    <row r="219" spans="1:8" hidden="1" x14ac:dyDescent="0.15">
      <c r="A219" s="388">
        <v>215</v>
      </c>
      <c r="B219" s="388" t="s">
        <v>2110</v>
      </c>
      <c r="C219" s="389" t="s">
        <v>1545</v>
      </c>
      <c r="D219" s="389"/>
      <c r="E219" s="389"/>
      <c r="F219" s="389"/>
      <c r="G219" s="389"/>
      <c r="H219" s="388">
        <v>7</v>
      </c>
    </row>
    <row r="220" spans="1:8" hidden="1" x14ac:dyDescent="0.15">
      <c r="A220" s="388">
        <v>216</v>
      </c>
      <c r="B220" s="388" t="s">
        <v>2110</v>
      </c>
      <c r="C220" s="389" t="s">
        <v>1547</v>
      </c>
      <c r="D220" s="389"/>
      <c r="E220" s="389"/>
      <c r="F220" s="389"/>
      <c r="G220" s="389"/>
      <c r="H220" s="388">
        <v>7</v>
      </c>
    </row>
    <row r="221" spans="1:8" hidden="1" x14ac:dyDescent="0.15">
      <c r="A221" s="388">
        <v>217</v>
      </c>
      <c r="B221" s="388" t="s">
        <v>2110</v>
      </c>
      <c r="C221" s="389" t="s">
        <v>1548</v>
      </c>
      <c r="D221" s="389"/>
      <c r="E221" s="389"/>
      <c r="F221" s="389"/>
      <c r="G221" s="389"/>
      <c r="H221" s="388">
        <v>7</v>
      </c>
    </row>
    <row r="222" spans="1:8" hidden="1" x14ac:dyDescent="0.15">
      <c r="A222" s="388">
        <v>218</v>
      </c>
      <c r="B222" s="388" t="s">
        <v>2110</v>
      </c>
      <c r="C222" s="389" t="s">
        <v>1549</v>
      </c>
      <c r="D222" s="389"/>
      <c r="E222" s="389"/>
      <c r="F222" s="389"/>
      <c r="G222" s="389"/>
      <c r="H222" s="388">
        <v>7</v>
      </c>
    </row>
    <row r="223" spans="1:8" hidden="1" x14ac:dyDescent="0.15">
      <c r="A223" s="388">
        <v>219</v>
      </c>
      <c r="B223" s="388" t="s">
        <v>2110</v>
      </c>
      <c r="C223" s="389" t="s">
        <v>1553</v>
      </c>
      <c r="D223" s="389"/>
      <c r="E223" s="389"/>
      <c r="F223" s="389"/>
      <c r="G223" s="389"/>
      <c r="H223" s="388">
        <v>7</v>
      </c>
    </row>
    <row r="224" spans="1:8" hidden="1" x14ac:dyDescent="0.15">
      <c r="A224" s="388">
        <v>220</v>
      </c>
      <c r="B224" s="388" t="s">
        <v>2110</v>
      </c>
      <c r="C224" s="389" t="s">
        <v>2163</v>
      </c>
      <c r="D224" s="389"/>
      <c r="E224" s="389"/>
      <c r="F224" s="389"/>
      <c r="G224" s="389"/>
      <c r="H224" s="388">
        <v>7</v>
      </c>
    </row>
    <row r="225" spans="1:8" hidden="1" x14ac:dyDescent="0.15">
      <c r="A225" s="388">
        <v>221</v>
      </c>
      <c r="B225" s="388" t="s">
        <v>2110</v>
      </c>
      <c r="C225" s="389" t="s">
        <v>1554</v>
      </c>
      <c r="D225" s="389"/>
      <c r="E225" s="389"/>
      <c r="F225" s="389"/>
      <c r="G225" s="389"/>
      <c r="H225" s="388">
        <v>7</v>
      </c>
    </row>
    <row r="226" spans="1:8" hidden="1" x14ac:dyDescent="0.15">
      <c r="A226" s="388">
        <v>222</v>
      </c>
      <c r="B226" s="388" t="s">
        <v>2110</v>
      </c>
      <c r="C226" s="389" t="s">
        <v>1556</v>
      </c>
      <c r="D226" s="389"/>
      <c r="E226" s="389"/>
      <c r="F226" s="389"/>
      <c r="G226" s="389"/>
      <c r="H226" s="388">
        <v>7</v>
      </c>
    </row>
    <row r="227" spans="1:8" hidden="1" x14ac:dyDescent="0.15">
      <c r="A227" s="388">
        <v>223</v>
      </c>
      <c r="B227" s="388" t="s">
        <v>2110</v>
      </c>
      <c r="C227" s="389" t="s">
        <v>1557</v>
      </c>
      <c r="D227" s="389"/>
      <c r="E227" s="389"/>
      <c r="F227" s="389"/>
      <c r="G227" s="389"/>
      <c r="H227" s="388">
        <v>7</v>
      </c>
    </row>
    <row r="228" spans="1:8" hidden="1" x14ac:dyDescent="0.15">
      <c r="A228" s="388">
        <v>224</v>
      </c>
      <c r="B228" s="388" t="s">
        <v>2110</v>
      </c>
      <c r="C228" s="389" t="s">
        <v>1558</v>
      </c>
      <c r="D228" s="389"/>
      <c r="E228" s="389"/>
      <c r="F228" s="389"/>
      <c r="G228" s="389"/>
      <c r="H228" s="388">
        <v>7</v>
      </c>
    </row>
    <row r="229" spans="1:8" hidden="1" x14ac:dyDescent="0.15">
      <c r="A229" s="388">
        <v>225</v>
      </c>
      <c r="B229" s="388" t="s">
        <v>2110</v>
      </c>
      <c r="C229" s="389" t="s">
        <v>1559</v>
      </c>
      <c r="D229" s="389"/>
      <c r="E229" s="389"/>
      <c r="F229" s="389"/>
      <c r="G229" s="389"/>
      <c r="H229" s="388">
        <v>7</v>
      </c>
    </row>
    <row r="230" spans="1:8" hidden="1" x14ac:dyDescent="0.15">
      <c r="A230" s="388">
        <v>226</v>
      </c>
      <c r="B230" s="388" t="s">
        <v>2110</v>
      </c>
      <c r="C230" s="389" t="s">
        <v>2164</v>
      </c>
      <c r="D230" s="389"/>
      <c r="E230" s="389"/>
      <c r="F230" s="389"/>
      <c r="G230" s="389"/>
      <c r="H230" s="388">
        <v>7</v>
      </c>
    </row>
    <row r="231" spans="1:8" hidden="1" x14ac:dyDescent="0.15">
      <c r="A231" s="388">
        <v>227</v>
      </c>
      <c r="B231" s="388" t="s">
        <v>2110</v>
      </c>
      <c r="C231" s="389" t="s">
        <v>2165</v>
      </c>
      <c r="D231" s="389"/>
      <c r="E231" s="389"/>
      <c r="F231" s="389"/>
      <c r="G231" s="389"/>
      <c r="H231" s="388">
        <v>7</v>
      </c>
    </row>
    <row r="232" spans="1:8" hidden="1" x14ac:dyDescent="0.15">
      <c r="A232" s="388">
        <v>228</v>
      </c>
      <c r="B232" s="388" t="s">
        <v>2110</v>
      </c>
      <c r="C232" s="389" t="s">
        <v>2166</v>
      </c>
      <c r="D232" s="389"/>
      <c r="E232" s="389"/>
      <c r="F232" s="389"/>
      <c r="G232" s="389"/>
      <c r="H232" s="388">
        <v>7</v>
      </c>
    </row>
    <row r="233" spans="1:8" hidden="1" x14ac:dyDescent="0.15">
      <c r="A233" s="388">
        <v>229</v>
      </c>
      <c r="B233" s="388" t="s">
        <v>2110</v>
      </c>
      <c r="C233" s="389" t="s">
        <v>2167</v>
      </c>
      <c r="D233" s="389"/>
      <c r="E233" s="389"/>
      <c r="F233" s="389"/>
      <c r="G233" s="389"/>
      <c r="H233" s="388">
        <v>7</v>
      </c>
    </row>
    <row r="234" spans="1:8" hidden="1" x14ac:dyDescent="0.15">
      <c r="A234" s="388">
        <v>230</v>
      </c>
      <c r="B234" s="388" t="s">
        <v>2110</v>
      </c>
      <c r="C234" s="389" t="s">
        <v>2168</v>
      </c>
      <c r="D234" s="389"/>
      <c r="E234" s="389"/>
      <c r="F234" s="389"/>
      <c r="G234" s="389"/>
      <c r="H234" s="388">
        <v>7</v>
      </c>
    </row>
    <row r="235" spans="1:8" hidden="1" x14ac:dyDescent="0.15">
      <c r="A235" s="388">
        <v>231</v>
      </c>
      <c r="B235" s="388" t="s">
        <v>2110</v>
      </c>
      <c r="C235" s="389" t="s">
        <v>1562</v>
      </c>
      <c r="D235" s="389"/>
      <c r="E235" s="389"/>
      <c r="F235" s="389"/>
      <c r="G235" s="389"/>
      <c r="H235" s="388">
        <v>7</v>
      </c>
    </row>
    <row r="236" spans="1:8" hidden="1" x14ac:dyDescent="0.15">
      <c r="A236" s="388">
        <v>232</v>
      </c>
      <c r="B236" s="388" t="s">
        <v>2110</v>
      </c>
      <c r="C236" s="389" t="s">
        <v>1564</v>
      </c>
      <c r="D236" s="389"/>
      <c r="E236" s="389"/>
      <c r="F236" s="389"/>
      <c r="G236" s="389"/>
      <c r="H236" s="388">
        <v>7</v>
      </c>
    </row>
    <row r="237" spans="1:8" hidden="1" x14ac:dyDescent="0.15">
      <c r="A237" s="388">
        <v>233</v>
      </c>
      <c r="B237" s="388" t="s">
        <v>2110</v>
      </c>
      <c r="C237" s="389" t="s">
        <v>1565</v>
      </c>
      <c r="D237" s="389"/>
      <c r="E237" s="389"/>
      <c r="F237" s="389"/>
      <c r="G237" s="389"/>
      <c r="H237" s="388">
        <v>7</v>
      </c>
    </row>
    <row r="238" spans="1:8" hidden="1" x14ac:dyDescent="0.15">
      <c r="A238" s="388">
        <v>234</v>
      </c>
      <c r="B238" s="388" t="s">
        <v>2110</v>
      </c>
      <c r="C238" s="389" t="s">
        <v>1566</v>
      </c>
      <c r="D238" s="389"/>
      <c r="E238" s="389"/>
      <c r="F238" s="389"/>
      <c r="G238" s="389"/>
      <c r="H238" s="388">
        <v>7</v>
      </c>
    </row>
    <row r="239" spans="1:8" hidden="1" x14ac:dyDescent="0.15">
      <c r="A239" s="388">
        <v>235</v>
      </c>
      <c r="B239" s="388" t="s">
        <v>2110</v>
      </c>
      <c r="C239" s="389" t="s">
        <v>1379</v>
      </c>
      <c r="D239" s="389"/>
      <c r="E239" s="389"/>
      <c r="F239" s="389"/>
      <c r="G239" s="389"/>
      <c r="H239" s="388">
        <v>7</v>
      </c>
    </row>
    <row r="240" spans="1:8" hidden="1" x14ac:dyDescent="0.15">
      <c r="A240" s="388">
        <v>236</v>
      </c>
      <c r="B240" s="388" t="s">
        <v>2110</v>
      </c>
      <c r="C240" s="389" t="s">
        <v>1568</v>
      </c>
      <c r="D240" s="389"/>
      <c r="E240" s="389"/>
      <c r="F240" s="389"/>
      <c r="G240" s="389"/>
      <c r="H240" s="388">
        <v>7</v>
      </c>
    </row>
    <row r="241" spans="1:8" hidden="1" x14ac:dyDescent="0.15">
      <c r="A241" s="388">
        <v>237</v>
      </c>
      <c r="B241" s="388" t="s">
        <v>2110</v>
      </c>
      <c r="C241" s="389" t="s">
        <v>1570</v>
      </c>
      <c r="D241" s="389"/>
      <c r="E241" s="389"/>
      <c r="F241" s="389"/>
      <c r="G241" s="389"/>
      <c r="H241" s="388">
        <v>7</v>
      </c>
    </row>
    <row r="242" spans="1:8" hidden="1" x14ac:dyDescent="0.15">
      <c r="A242" s="388">
        <v>238</v>
      </c>
      <c r="B242" s="388" t="s">
        <v>2110</v>
      </c>
      <c r="C242" s="389" t="s">
        <v>1571</v>
      </c>
      <c r="D242" s="389"/>
      <c r="E242" s="389"/>
      <c r="F242" s="389"/>
      <c r="G242" s="389"/>
      <c r="H242" s="388">
        <v>7</v>
      </c>
    </row>
    <row r="243" spans="1:8" hidden="1" x14ac:dyDescent="0.15">
      <c r="A243" s="388">
        <v>239</v>
      </c>
      <c r="B243" s="388" t="s">
        <v>2110</v>
      </c>
      <c r="C243" s="389" t="s">
        <v>1573</v>
      </c>
      <c r="D243" s="389"/>
      <c r="E243" s="389"/>
      <c r="F243" s="389"/>
      <c r="G243" s="389"/>
      <c r="H243" s="388">
        <v>7</v>
      </c>
    </row>
    <row r="244" spans="1:8" hidden="1" x14ac:dyDescent="0.15">
      <c r="A244" s="388">
        <v>240</v>
      </c>
      <c r="B244" s="388" t="s">
        <v>2110</v>
      </c>
      <c r="C244" s="389" t="s">
        <v>2169</v>
      </c>
      <c r="D244" s="389"/>
      <c r="E244" s="389"/>
      <c r="F244" s="389"/>
      <c r="G244" s="389"/>
      <c r="H244" s="388">
        <v>7</v>
      </c>
    </row>
    <row r="245" spans="1:8" hidden="1" x14ac:dyDescent="0.15">
      <c r="A245" s="388">
        <v>241</v>
      </c>
      <c r="B245" s="388" t="s">
        <v>2110</v>
      </c>
      <c r="C245" s="389" t="s">
        <v>1574</v>
      </c>
      <c r="D245" s="389"/>
      <c r="E245" s="389"/>
      <c r="F245" s="389"/>
      <c r="G245" s="389"/>
      <c r="H245" s="388">
        <v>7</v>
      </c>
    </row>
    <row r="246" spans="1:8" hidden="1" x14ac:dyDescent="0.15">
      <c r="A246" s="388">
        <v>242</v>
      </c>
      <c r="B246" s="388" t="s">
        <v>2110</v>
      </c>
      <c r="C246" s="389" t="s">
        <v>1575</v>
      </c>
      <c r="D246" s="389"/>
      <c r="E246" s="389"/>
      <c r="F246" s="389"/>
      <c r="G246" s="389"/>
      <c r="H246" s="388">
        <v>7</v>
      </c>
    </row>
    <row r="247" spans="1:8" hidden="1" x14ac:dyDescent="0.15">
      <c r="A247" s="388">
        <v>243</v>
      </c>
      <c r="B247" s="388" t="s">
        <v>2110</v>
      </c>
      <c r="C247" s="389" t="s">
        <v>1576</v>
      </c>
      <c r="D247" s="389"/>
      <c r="E247" s="389"/>
      <c r="F247" s="389"/>
      <c r="G247" s="389"/>
      <c r="H247" s="388">
        <v>7</v>
      </c>
    </row>
    <row r="248" spans="1:8" hidden="1" x14ac:dyDescent="0.15">
      <c r="A248" s="388">
        <v>244</v>
      </c>
      <c r="B248" s="388" t="s">
        <v>2110</v>
      </c>
      <c r="C248" s="389" t="s">
        <v>1578</v>
      </c>
      <c r="D248" s="389"/>
      <c r="E248" s="389"/>
      <c r="F248" s="389"/>
      <c r="G248" s="389"/>
      <c r="H248" s="388">
        <v>7</v>
      </c>
    </row>
    <row r="249" spans="1:8" hidden="1" x14ac:dyDescent="0.15">
      <c r="A249" s="388">
        <v>245</v>
      </c>
      <c r="B249" s="388" t="s">
        <v>2110</v>
      </c>
      <c r="C249" s="389" t="s">
        <v>1555</v>
      </c>
      <c r="D249" s="389"/>
      <c r="E249" s="389"/>
      <c r="F249" s="389"/>
      <c r="G249" s="389"/>
      <c r="H249" s="388">
        <v>7</v>
      </c>
    </row>
    <row r="250" spans="1:8" hidden="1" x14ac:dyDescent="0.15">
      <c r="A250" s="388">
        <v>246</v>
      </c>
      <c r="B250" s="388" t="s">
        <v>2110</v>
      </c>
      <c r="C250" s="389" t="s">
        <v>1579</v>
      </c>
      <c r="D250" s="389"/>
      <c r="E250" s="389"/>
      <c r="F250" s="389"/>
      <c r="G250" s="389"/>
      <c r="H250" s="388">
        <v>7</v>
      </c>
    </row>
    <row r="251" spans="1:8" hidden="1" x14ac:dyDescent="0.15">
      <c r="A251" s="388">
        <v>247</v>
      </c>
      <c r="B251" s="388" t="s">
        <v>2110</v>
      </c>
      <c r="C251" s="389" t="s">
        <v>1581</v>
      </c>
      <c r="D251" s="389"/>
      <c r="E251" s="389"/>
      <c r="F251" s="389"/>
      <c r="G251" s="389"/>
      <c r="H251" s="388">
        <v>7</v>
      </c>
    </row>
    <row r="252" spans="1:8" hidden="1" x14ac:dyDescent="0.15">
      <c r="A252" s="388">
        <v>248</v>
      </c>
      <c r="B252" s="388" t="s">
        <v>2110</v>
      </c>
      <c r="C252" s="389" t="s">
        <v>1487</v>
      </c>
      <c r="D252" s="389"/>
      <c r="E252" s="389"/>
      <c r="F252" s="389"/>
      <c r="G252" s="389"/>
      <c r="H252" s="388">
        <v>7</v>
      </c>
    </row>
    <row r="253" spans="1:8" hidden="1" x14ac:dyDescent="0.15">
      <c r="A253" s="388">
        <v>249</v>
      </c>
      <c r="B253" s="388" t="s">
        <v>2110</v>
      </c>
      <c r="C253" s="389" t="s">
        <v>1489</v>
      </c>
      <c r="D253" s="389"/>
      <c r="E253" s="389"/>
      <c r="F253" s="389"/>
      <c r="G253" s="389"/>
      <c r="H253" s="388">
        <v>7</v>
      </c>
    </row>
    <row r="254" spans="1:8" hidden="1" x14ac:dyDescent="0.15">
      <c r="A254" s="388">
        <v>250</v>
      </c>
      <c r="B254" s="388" t="s">
        <v>2110</v>
      </c>
      <c r="C254" s="389" t="s">
        <v>1485</v>
      </c>
      <c r="D254" s="389"/>
      <c r="E254" s="389"/>
      <c r="F254" s="389"/>
      <c r="G254" s="389"/>
      <c r="H254" s="388">
        <v>7</v>
      </c>
    </row>
    <row r="255" spans="1:8" hidden="1" x14ac:dyDescent="0.15">
      <c r="A255" s="388">
        <v>251</v>
      </c>
      <c r="B255" s="388" t="s">
        <v>2110</v>
      </c>
      <c r="C255" s="389" t="s">
        <v>1582</v>
      </c>
      <c r="D255" s="389"/>
      <c r="E255" s="389"/>
      <c r="F255" s="389"/>
      <c r="G255" s="389"/>
      <c r="H255" s="388">
        <v>4</v>
      </c>
    </row>
    <row r="256" spans="1:8" hidden="1" x14ac:dyDescent="0.15">
      <c r="A256" s="388">
        <v>252</v>
      </c>
      <c r="B256" s="388" t="s">
        <v>2110</v>
      </c>
      <c r="C256" s="389" t="s">
        <v>1583</v>
      </c>
      <c r="D256" s="389"/>
      <c r="E256" s="389"/>
      <c r="F256" s="389"/>
      <c r="G256" s="389"/>
      <c r="H256" s="388">
        <v>4</v>
      </c>
    </row>
    <row r="257" spans="1:8" hidden="1" x14ac:dyDescent="0.15">
      <c r="A257" s="388">
        <v>253</v>
      </c>
      <c r="B257" s="388" t="s">
        <v>2110</v>
      </c>
      <c r="C257" s="389" t="s">
        <v>2170</v>
      </c>
      <c r="D257" s="389"/>
      <c r="E257" s="389"/>
      <c r="F257" s="389"/>
      <c r="G257" s="389"/>
      <c r="H257" s="388">
        <v>5</v>
      </c>
    </row>
    <row r="258" spans="1:8" hidden="1" x14ac:dyDescent="0.15">
      <c r="A258" s="388">
        <v>254</v>
      </c>
      <c r="B258" s="388" t="s">
        <v>2110</v>
      </c>
      <c r="C258" s="389" t="s">
        <v>2171</v>
      </c>
      <c r="D258" s="389"/>
      <c r="E258" s="389"/>
      <c r="F258" s="389"/>
      <c r="G258" s="389"/>
      <c r="H258" s="388">
        <v>5</v>
      </c>
    </row>
    <row r="259" spans="1:8" hidden="1" x14ac:dyDescent="0.15">
      <c r="A259" s="388">
        <v>255</v>
      </c>
      <c r="B259" s="388" t="s">
        <v>2110</v>
      </c>
      <c r="C259" s="389" t="s">
        <v>5</v>
      </c>
      <c r="D259" s="389"/>
      <c r="E259" s="389"/>
      <c r="F259" s="389"/>
      <c r="G259" s="389"/>
      <c r="H259" s="388">
        <v>7</v>
      </c>
    </row>
    <row r="260" spans="1:8" hidden="1" x14ac:dyDescent="0.15">
      <c r="A260" s="388">
        <v>256</v>
      </c>
      <c r="B260" s="388" t="s">
        <v>2110</v>
      </c>
      <c r="C260" s="389" t="s">
        <v>1</v>
      </c>
      <c r="D260" s="389"/>
      <c r="E260" s="389"/>
      <c r="F260" s="389"/>
      <c r="G260" s="389"/>
      <c r="H260" s="388">
        <v>7</v>
      </c>
    </row>
    <row r="261" spans="1:8" hidden="1" x14ac:dyDescent="0.15">
      <c r="A261" s="388">
        <v>257</v>
      </c>
      <c r="B261" s="388" t="s">
        <v>2110</v>
      </c>
      <c r="C261" s="389" t="s">
        <v>2</v>
      </c>
      <c r="D261" s="389"/>
      <c r="E261" s="389"/>
      <c r="F261" s="389"/>
      <c r="G261" s="389"/>
      <c r="H261" s="388">
        <v>6</v>
      </c>
    </row>
    <row r="262" spans="1:8" hidden="1" x14ac:dyDescent="0.15">
      <c r="A262" s="388">
        <v>258</v>
      </c>
      <c r="B262" s="388" t="s">
        <v>2110</v>
      </c>
      <c r="C262" s="389" t="s">
        <v>14</v>
      </c>
      <c r="D262" s="389"/>
      <c r="E262" s="389"/>
      <c r="F262" s="389"/>
      <c r="G262" s="389"/>
      <c r="H262" s="388">
        <v>3</v>
      </c>
    </row>
    <row r="263" spans="1:8" hidden="1" x14ac:dyDescent="0.15">
      <c r="A263" s="388">
        <v>259</v>
      </c>
      <c r="B263" s="388" t="s">
        <v>2110</v>
      </c>
      <c r="C263" s="389" t="s">
        <v>1587</v>
      </c>
      <c r="D263" s="389"/>
      <c r="E263" s="389"/>
      <c r="F263" s="389"/>
      <c r="G263" s="389"/>
      <c r="H263" s="388">
        <v>7</v>
      </c>
    </row>
    <row r="264" spans="1:8" hidden="1" x14ac:dyDescent="0.15">
      <c r="A264" s="388">
        <v>260</v>
      </c>
      <c r="B264" s="388" t="s">
        <v>2110</v>
      </c>
      <c r="C264" s="389" t="s">
        <v>1588</v>
      </c>
      <c r="D264" s="389"/>
      <c r="E264" s="389"/>
      <c r="F264" s="389"/>
      <c r="G264" s="389"/>
      <c r="H264" s="388">
        <v>7</v>
      </c>
    </row>
    <row r="265" spans="1:8" hidden="1" x14ac:dyDescent="0.15">
      <c r="A265" s="388">
        <v>261</v>
      </c>
      <c r="B265" s="388" t="s">
        <v>2110</v>
      </c>
      <c r="C265" s="389" t="s">
        <v>1589</v>
      </c>
      <c r="D265" s="389"/>
      <c r="E265" s="389"/>
      <c r="F265" s="389"/>
      <c r="G265" s="389"/>
      <c r="H265" s="388">
        <v>7</v>
      </c>
    </row>
    <row r="266" spans="1:8" hidden="1" x14ac:dyDescent="0.15">
      <c r="A266" s="388">
        <v>262</v>
      </c>
      <c r="B266" s="388" t="s">
        <v>2110</v>
      </c>
      <c r="C266" s="389" t="s">
        <v>2172</v>
      </c>
      <c r="D266" s="389"/>
      <c r="E266" s="389"/>
      <c r="F266" s="389"/>
      <c r="G266" s="389"/>
      <c r="H266" s="388">
        <v>7</v>
      </c>
    </row>
    <row r="267" spans="1:8" hidden="1" x14ac:dyDescent="0.15">
      <c r="A267" s="388">
        <v>263</v>
      </c>
      <c r="B267" s="388" t="s">
        <v>2110</v>
      </c>
      <c r="C267" s="389" t="s">
        <v>1592</v>
      </c>
      <c r="D267" s="389"/>
      <c r="E267" s="389"/>
      <c r="F267" s="389"/>
      <c r="G267" s="389"/>
      <c r="H267" s="388">
        <v>4</v>
      </c>
    </row>
    <row r="268" spans="1:8" hidden="1" x14ac:dyDescent="0.15">
      <c r="A268" s="388">
        <v>264</v>
      </c>
      <c r="B268" s="388" t="s">
        <v>2110</v>
      </c>
      <c r="C268" s="389" t="s">
        <v>1593</v>
      </c>
      <c r="D268" s="389"/>
      <c r="E268" s="389"/>
      <c r="F268" s="389"/>
      <c r="G268" s="389"/>
      <c r="H268" s="388">
        <v>6</v>
      </c>
    </row>
    <row r="269" spans="1:8" hidden="1" x14ac:dyDescent="0.15">
      <c r="A269" s="388">
        <v>265</v>
      </c>
      <c r="B269" s="388" t="s">
        <v>2110</v>
      </c>
      <c r="C269" s="389" t="s">
        <v>1594</v>
      </c>
      <c r="D269" s="389"/>
      <c r="E269" s="389"/>
      <c r="F269" s="389"/>
      <c r="G269" s="389"/>
      <c r="H269" s="388">
        <v>6</v>
      </c>
    </row>
    <row r="270" spans="1:8" hidden="1" x14ac:dyDescent="0.15">
      <c r="A270" s="388">
        <v>266</v>
      </c>
      <c r="B270" s="388" t="s">
        <v>2110</v>
      </c>
      <c r="C270" s="389" t="s">
        <v>1595</v>
      </c>
      <c r="D270" s="389"/>
      <c r="E270" s="389"/>
      <c r="F270" s="389"/>
      <c r="G270" s="389"/>
      <c r="H270" s="388">
        <v>5</v>
      </c>
    </row>
    <row r="271" spans="1:8" hidden="1" x14ac:dyDescent="0.15">
      <c r="A271" s="388">
        <v>267</v>
      </c>
      <c r="B271" s="388" t="s">
        <v>2110</v>
      </c>
      <c r="C271" s="389" t="s">
        <v>1596</v>
      </c>
      <c r="D271" s="389"/>
      <c r="E271" s="389"/>
      <c r="F271" s="389"/>
      <c r="G271" s="389"/>
      <c r="H271" s="388">
        <v>5</v>
      </c>
    </row>
    <row r="272" spans="1:8" hidden="1" x14ac:dyDescent="0.15">
      <c r="A272" s="388">
        <v>268</v>
      </c>
      <c r="B272" s="388" t="s">
        <v>2110</v>
      </c>
      <c r="C272" s="389" t="s">
        <v>2173</v>
      </c>
      <c r="D272" s="389"/>
      <c r="E272" s="389"/>
      <c r="F272" s="389"/>
      <c r="G272" s="389"/>
      <c r="H272" s="388">
        <v>5</v>
      </c>
    </row>
    <row r="273" spans="1:8" hidden="1" x14ac:dyDescent="0.15">
      <c r="A273" s="388">
        <v>269</v>
      </c>
      <c r="B273" s="388" t="s">
        <v>2110</v>
      </c>
      <c r="C273" s="389" t="s">
        <v>1597</v>
      </c>
      <c r="D273" s="389"/>
      <c r="E273" s="389"/>
      <c r="F273" s="389"/>
      <c r="G273" s="389"/>
      <c r="H273" s="388">
        <v>5</v>
      </c>
    </row>
    <row r="274" spans="1:8" hidden="1" x14ac:dyDescent="0.15">
      <c r="A274" s="388">
        <v>270</v>
      </c>
      <c r="B274" s="388" t="s">
        <v>2110</v>
      </c>
      <c r="C274" s="389" t="s">
        <v>6</v>
      </c>
      <c r="D274" s="389"/>
      <c r="E274" s="389"/>
      <c r="F274" s="389"/>
      <c r="G274" s="389"/>
      <c r="H274" s="388">
        <v>5</v>
      </c>
    </row>
    <row r="275" spans="1:8" hidden="1" x14ac:dyDescent="0.15">
      <c r="A275" s="388">
        <v>271</v>
      </c>
      <c r="B275" s="388" t="s">
        <v>2110</v>
      </c>
      <c r="C275" s="389" t="s">
        <v>2174</v>
      </c>
      <c r="D275" s="389"/>
      <c r="E275" s="389"/>
      <c r="F275" s="389"/>
      <c r="G275" s="389"/>
      <c r="H275" s="388">
        <v>6</v>
      </c>
    </row>
    <row r="276" spans="1:8" hidden="1" x14ac:dyDescent="0.15">
      <c r="A276" s="388">
        <v>272</v>
      </c>
      <c r="B276" s="388" t="s">
        <v>2110</v>
      </c>
      <c r="C276" s="389" t="s">
        <v>2175</v>
      </c>
      <c r="D276" s="389"/>
      <c r="E276" s="389"/>
      <c r="F276" s="389"/>
      <c r="G276" s="389"/>
      <c r="H276" s="388">
        <v>3</v>
      </c>
    </row>
    <row r="277" spans="1:8" hidden="1" x14ac:dyDescent="0.15">
      <c r="A277" s="388">
        <v>273</v>
      </c>
      <c r="B277" s="388" t="s">
        <v>2110</v>
      </c>
      <c r="C277" s="389" t="s">
        <v>2176</v>
      </c>
      <c r="D277" s="389"/>
      <c r="E277" s="389"/>
      <c r="F277" s="389"/>
      <c r="G277" s="389"/>
      <c r="H277" s="388">
        <v>3</v>
      </c>
    </row>
    <row r="278" spans="1:8" hidden="1" x14ac:dyDescent="0.15">
      <c r="A278" s="388">
        <v>274</v>
      </c>
      <c r="B278" s="388" t="s">
        <v>2110</v>
      </c>
      <c r="C278" s="389" t="s">
        <v>98</v>
      </c>
      <c r="D278" s="389"/>
      <c r="E278" s="389"/>
      <c r="F278" s="389"/>
      <c r="G278" s="389"/>
      <c r="H278" s="388">
        <v>3</v>
      </c>
    </row>
    <row r="279" spans="1:8" hidden="1" x14ac:dyDescent="0.15">
      <c r="A279" s="388">
        <v>275</v>
      </c>
      <c r="B279" s="388" t="s">
        <v>2110</v>
      </c>
      <c r="C279" s="389" t="s">
        <v>1600</v>
      </c>
      <c r="D279" s="389"/>
      <c r="E279" s="389"/>
      <c r="F279" s="389"/>
      <c r="G279" s="389"/>
      <c r="H279" s="388">
        <v>3</v>
      </c>
    </row>
    <row r="280" spans="1:8" hidden="1" x14ac:dyDescent="0.15">
      <c r="A280" s="388">
        <v>276</v>
      </c>
      <c r="B280" s="388" t="s">
        <v>2110</v>
      </c>
      <c r="C280" s="389" t="s">
        <v>1602</v>
      </c>
      <c r="D280" s="389"/>
      <c r="E280" s="389"/>
      <c r="F280" s="389"/>
      <c r="G280" s="389"/>
      <c r="H280" s="388">
        <v>6</v>
      </c>
    </row>
    <row r="281" spans="1:8" hidden="1" x14ac:dyDescent="0.15">
      <c r="A281" s="388">
        <v>277</v>
      </c>
      <c r="B281" s="388" t="s">
        <v>2110</v>
      </c>
      <c r="C281" s="389" t="s">
        <v>1604</v>
      </c>
      <c r="D281" s="389"/>
      <c r="E281" s="389"/>
      <c r="F281" s="389"/>
      <c r="G281" s="389"/>
      <c r="H281" s="388">
        <v>6</v>
      </c>
    </row>
    <row r="282" spans="1:8" hidden="1" x14ac:dyDescent="0.15">
      <c r="A282" s="388">
        <v>278</v>
      </c>
      <c r="B282" s="388" t="s">
        <v>2110</v>
      </c>
      <c r="C282" s="389" t="s">
        <v>1607</v>
      </c>
      <c r="D282" s="389"/>
      <c r="E282" s="389"/>
      <c r="F282" s="389"/>
      <c r="G282" s="389"/>
      <c r="H282" s="388">
        <v>6</v>
      </c>
    </row>
    <row r="283" spans="1:8" hidden="1" x14ac:dyDescent="0.15">
      <c r="A283" s="388">
        <v>279</v>
      </c>
      <c r="B283" s="388" t="s">
        <v>2110</v>
      </c>
      <c r="C283" s="389" t="s">
        <v>1608</v>
      </c>
      <c r="D283" s="389"/>
      <c r="E283" s="389"/>
      <c r="F283" s="389"/>
      <c r="G283" s="389"/>
      <c r="H283" s="388">
        <v>5</v>
      </c>
    </row>
    <row r="284" spans="1:8" hidden="1" x14ac:dyDescent="0.15">
      <c r="A284" s="388">
        <v>280</v>
      </c>
      <c r="B284" s="388" t="s">
        <v>2110</v>
      </c>
      <c r="C284" s="389" t="s">
        <v>2177</v>
      </c>
      <c r="D284" s="389"/>
      <c r="E284" s="389"/>
      <c r="F284" s="389"/>
      <c r="G284" s="389"/>
      <c r="H284" s="388">
        <v>5</v>
      </c>
    </row>
    <row r="285" spans="1:8" hidden="1" x14ac:dyDescent="0.15">
      <c r="A285" s="388">
        <v>281</v>
      </c>
      <c r="B285" s="388" t="s">
        <v>2110</v>
      </c>
      <c r="C285" s="389" t="s">
        <v>1611</v>
      </c>
      <c r="D285" s="389"/>
      <c r="E285" s="389"/>
      <c r="F285" s="389"/>
      <c r="G285" s="389"/>
      <c r="H285" s="388">
        <v>5</v>
      </c>
    </row>
    <row r="286" spans="1:8" hidden="1" x14ac:dyDescent="0.15">
      <c r="A286" s="388">
        <v>282</v>
      </c>
      <c r="B286" s="388" t="s">
        <v>2110</v>
      </c>
      <c r="C286" s="389" t="s">
        <v>838</v>
      </c>
      <c r="D286" s="389"/>
      <c r="E286" s="389"/>
      <c r="F286" s="389"/>
      <c r="G286" s="389"/>
      <c r="H286" s="388">
        <v>5</v>
      </c>
    </row>
    <row r="287" spans="1:8" hidden="1" x14ac:dyDescent="0.15">
      <c r="A287" s="388">
        <v>283</v>
      </c>
      <c r="B287" s="388" t="s">
        <v>2110</v>
      </c>
      <c r="C287" s="389" t="s">
        <v>1613</v>
      </c>
      <c r="D287" s="389"/>
      <c r="E287" s="389"/>
      <c r="F287" s="389"/>
      <c r="G287" s="389"/>
      <c r="H287" s="388">
        <v>5</v>
      </c>
    </row>
    <row r="288" spans="1:8" hidden="1" x14ac:dyDescent="0.15">
      <c r="A288" s="388">
        <v>284</v>
      </c>
      <c r="B288" s="388" t="s">
        <v>2110</v>
      </c>
      <c r="C288" s="389" t="s">
        <v>1614</v>
      </c>
      <c r="D288" s="389"/>
      <c r="E288" s="389"/>
      <c r="F288" s="389"/>
      <c r="G288" s="389"/>
      <c r="H288" s="388">
        <v>5</v>
      </c>
    </row>
    <row r="289" spans="1:8" hidden="1" x14ac:dyDescent="0.15">
      <c r="A289" s="388">
        <v>285</v>
      </c>
      <c r="B289" s="388" t="s">
        <v>2110</v>
      </c>
      <c r="C289" s="389" t="s">
        <v>2178</v>
      </c>
      <c r="D289" s="389"/>
      <c r="E289" s="389"/>
      <c r="F289" s="389"/>
      <c r="G289" s="389"/>
      <c r="H289" s="388">
        <v>5</v>
      </c>
    </row>
    <row r="290" spans="1:8" hidden="1" x14ac:dyDescent="0.15">
      <c r="A290" s="388">
        <v>286</v>
      </c>
      <c r="B290" s="388" t="s">
        <v>2110</v>
      </c>
      <c r="C290" s="389" t="s">
        <v>1617</v>
      </c>
      <c r="D290" s="389"/>
      <c r="E290" s="389"/>
      <c r="F290" s="389"/>
      <c r="G290" s="389"/>
      <c r="H290" s="388">
        <v>5</v>
      </c>
    </row>
    <row r="291" spans="1:8" hidden="1" x14ac:dyDescent="0.15">
      <c r="A291" s="388">
        <v>287</v>
      </c>
      <c r="B291" s="388" t="s">
        <v>2110</v>
      </c>
      <c r="C291" s="389" t="s">
        <v>1618</v>
      </c>
      <c r="D291" s="389"/>
      <c r="E291" s="389"/>
      <c r="F291" s="389"/>
      <c r="G291" s="389"/>
      <c r="H291" s="388">
        <v>5</v>
      </c>
    </row>
    <row r="292" spans="1:8" hidden="1" x14ac:dyDescent="0.15">
      <c r="A292" s="388">
        <v>288</v>
      </c>
      <c r="B292" s="388" t="s">
        <v>2110</v>
      </c>
      <c r="C292" s="389" t="s">
        <v>1620</v>
      </c>
      <c r="D292" s="389"/>
      <c r="E292" s="389"/>
      <c r="F292" s="389"/>
      <c r="G292" s="389"/>
      <c r="H292" s="388">
        <v>5</v>
      </c>
    </row>
    <row r="293" spans="1:8" hidden="1" x14ac:dyDescent="0.15">
      <c r="A293" s="388">
        <v>289</v>
      </c>
      <c r="B293" s="388" t="s">
        <v>2110</v>
      </c>
      <c r="C293" s="389" t="s">
        <v>178</v>
      </c>
      <c r="D293" s="389"/>
      <c r="E293" s="389"/>
      <c r="F293" s="389"/>
      <c r="G293" s="389"/>
      <c r="H293" s="388">
        <v>5</v>
      </c>
    </row>
    <row r="294" spans="1:8" hidden="1" x14ac:dyDescent="0.15">
      <c r="A294" s="388">
        <v>290</v>
      </c>
      <c r="B294" s="388" t="s">
        <v>2110</v>
      </c>
      <c r="C294" s="389" t="s">
        <v>1348</v>
      </c>
      <c r="D294" s="389"/>
      <c r="E294" s="389"/>
      <c r="F294" s="389"/>
      <c r="G294" s="389"/>
      <c r="H294" s="388">
        <v>5</v>
      </c>
    </row>
    <row r="295" spans="1:8" hidden="1" x14ac:dyDescent="0.15">
      <c r="A295" s="388">
        <v>291</v>
      </c>
      <c r="B295" s="388" t="s">
        <v>2110</v>
      </c>
      <c r="C295" s="389" t="s">
        <v>839</v>
      </c>
      <c r="D295" s="389"/>
      <c r="E295" s="389"/>
      <c r="F295" s="389"/>
      <c r="G295" s="389"/>
      <c r="H295" s="388">
        <v>5</v>
      </c>
    </row>
    <row r="296" spans="1:8" hidden="1" x14ac:dyDescent="0.15">
      <c r="A296" s="388">
        <v>292</v>
      </c>
      <c r="B296" s="388" t="s">
        <v>2110</v>
      </c>
      <c r="C296" s="389" t="s">
        <v>22</v>
      </c>
      <c r="D296" s="389"/>
      <c r="E296" s="389"/>
      <c r="F296" s="389"/>
      <c r="G296" s="389"/>
      <c r="H296" s="388">
        <v>5</v>
      </c>
    </row>
    <row r="297" spans="1:8" hidden="1" x14ac:dyDescent="0.15">
      <c r="A297" s="388">
        <v>293</v>
      </c>
      <c r="B297" s="388" t="s">
        <v>2110</v>
      </c>
      <c r="C297" s="389" t="s">
        <v>1624</v>
      </c>
      <c r="D297" s="389"/>
      <c r="E297" s="389"/>
      <c r="F297" s="389"/>
      <c r="G297" s="389"/>
      <c r="H297" s="388">
        <v>7</v>
      </c>
    </row>
    <row r="298" spans="1:8" hidden="1" x14ac:dyDescent="0.15">
      <c r="A298" s="388">
        <v>294</v>
      </c>
      <c r="B298" s="388" t="s">
        <v>2110</v>
      </c>
      <c r="C298" s="389" t="s">
        <v>1626</v>
      </c>
      <c r="D298" s="389"/>
      <c r="E298" s="389"/>
      <c r="F298" s="389"/>
      <c r="G298" s="389"/>
      <c r="H298" s="388">
        <v>7</v>
      </c>
    </row>
    <row r="299" spans="1:8" hidden="1" x14ac:dyDescent="0.15">
      <c r="A299" s="388">
        <v>295</v>
      </c>
      <c r="B299" s="388" t="s">
        <v>2110</v>
      </c>
      <c r="C299" s="389" t="s">
        <v>1628</v>
      </c>
      <c r="D299" s="389"/>
      <c r="E299" s="389"/>
      <c r="F299" s="389"/>
      <c r="G299" s="389"/>
      <c r="H299" s="388">
        <v>7</v>
      </c>
    </row>
    <row r="300" spans="1:8" hidden="1" x14ac:dyDescent="0.15">
      <c r="A300" s="388">
        <v>296</v>
      </c>
      <c r="B300" s="388" t="s">
        <v>2110</v>
      </c>
      <c r="C300" s="389" t="s">
        <v>1629</v>
      </c>
      <c r="D300" s="389"/>
      <c r="E300" s="389"/>
      <c r="F300" s="389"/>
      <c r="G300" s="389"/>
      <c r="H300" s="388">
        <v>7</v>
      </c>
    </row>
    <row r="301" spans="1:8" hidden="1" x14ac:dyDescent="0.15">
      <c r="A301" s="388">
        <v>297</v>
      </c>
      <c r="B301" s="388" t="s">
        <v>2110</v>
      </c>
      <c r="C301" s="389" t="s">
        <v>2179</v>
      </c>
      <c r="D301" s="389"/>
      <c r="E301" s="389"/>
      <c r="F301" s="389"/>
      <c r="G301" s="389"/>
      <c r="H301" s="388">
        <v>7</v>
      </c>
    </row>
    <row r="302" spans="1:8" hidden="1" x14ac:dyDescent="0.15">
      <c r="A302" s="388">
        <v>298</v>
      </c>
      <c r="B302" s="388" t="s">
        <v>2110</v>
      </c>
      <c r="C302" s="389" t="s">
        <v>23</v>
      </c>
      <c r="D302" s="389"/>
      <c r="E302" s="389"/>
      <c r="F302" s="389"/>
      <c r="G302" s="389"/>
      <c r="H302" s="388">
        <v>3</v>
      </c>
    </row>
    <row r="303" spans="1:8" hidden="1" x14ac:dyDescent="0.15">
      <c r="A303" s="388">
        <v>299</v>
      </c>
      <c r="B303" s="388" t="s">
        <v>2110</v>
      </c>
      <c r="C303" s="389" t="s">
        <v>2180</v>
      </c>
      <c r="D303" s="389"/>
      <c r="E303" s="389"/>
      <c r="F303" s="389"/>
      <c r="G303" s="389"/>
      <c r="H303" s="388">
        <v>5</v>
      </c>
    </row>
    <row r="304" spans="1:8" hidden="1" x14ac:dyDescent="0.15">
      <c r="A304" s="388">
        <v>300</v>
      </c>
      <c r="B304" s="388" t="s">
        <v>2110</v>
      </c>
      <c r="C304" s="389" t="s">
        <v>1355</v>
      </c>
      <c r="D304" s="389"/>
      <c r="E304" s="389"/>
      <c r="F304" s="389"/>
      <c r="G304" s="389"/>
      <c r="H304" s="388">
        <v>5</v>
      </c>
    </row>
    <row r="305" spans="1:8" hidden="1" x14ac:dyDescent="0.15">
      <c r="A305" s="388">
        <v>301</v>
      </c>
      <c r="B305" s="388" t="s">
        <v>2110</v>
      </c>
      <c r="C305" s="389" t="s">
        <v>1631</v>
      </c>
      <c r="D305" s="389"/>
      <c r="E305" s="389"/>
      <c r="F305" s="389"/>
      <c r="G305" s="389"/>
      <c r="H305" s="388">
        <v>5</v>
      </c>
    </row>
    <row r="306" spans="1:8" hidden="1" x14ac:dyDescent="0.15">
      <c r="A306" s="388">
        <v>302</v>
      </c>
      <c r="B306" s="388" t="s">
        <v>2110</v>
      </c>
      <c r="C306" s="389" t="s">
        <v>1633</v>
      </c>
      <c r="D306" s="389"/>
      <c r="E306" s="389"/>
      <c r="F306" s="389"/>
      <c r="G306" s="389"/>
      <c r="H306" s="388">
        <v>5</v>
      </c>
    </row>
    <row r="307" spans="1:8" hidden="1" x14ac:dyDescent="0.15">
      <c r="A307" s="388">
        <v>303</v>
      </c>
      <c r="B307" s="388" t="s">
        <v>2110</v>
      </c>
      <c r="C307" s="389" t="s">
        <v>96</v>
      </c>
      <c r="D307" s="389"/>
      <c r="E307" s="389"/>
      <c r="F307" s="389"/>
      <c r="G307" s="389"/>
      <c r="H307" s="388">
        <v>5</v>
      </c>
    </row>
    <row r="308" spans="1:8" hidden="1" x14ac:dyDescent="0.15">
      <c r="A308" s="388">
        <v>304</v>
      </c>
      <c r="B308" s="388" t="s">
        <v>2110</v>
      </c>
      <c r="C308" s="389" t="s">
        <v>1635</v>
      </c>
      <c r="D308" s="389"/>
      <c r="E308" s="389"/>
      <c r="F308" s="389"/>
      <c r="G308" s="389"/>
      <c r="H308" s="388">
        <v>5</v>
      </c>
    </row>
    <row r="309" spans="1:8" hidden="1" x14ac:dyDescent="0.15">
      <c r="A309" s="388">
        <v>305</v>
      </c>
      <c r="B309" s="388" t="s">
        <v>2110</v>
      </c>
      <c r="C309" s="389" t="s">
        <v>43</v>
      </c>
      <c r="D309" s="389"/>
      <c r="E309" s="389"/>
      <c r="F309" s="389"/>
      <c r="G309" s="389"/>
      <c r="H309" s="388">
        <v>5</v>
      </c>
    </row>
    <row r="310" spans="1:8" hidden="1" x14ac:dyDescent="0.15">
      <c r="A310" s="388">
        <v>306</v>
      </c>
      <c r="B310" s="388" t="s">
        <v>2110</v>
      </c>
      <c r="C310" s="389" t="s">
        <v>1636</v>
      </c>
      <c r="D310" s="389"/>
      <c r="E310" s="389"/>
      <c r="F310" s="389"/>
      <c r="G310" s="389"/>
      <c r="H310" s="388">
        <v>5</v>
      </c>
    </row>
    <row r="311" spans="1:8" hidden="1" x14ac:dyDescent="0.15">
      <c r="A311" s="388">
        <v>307</v>
      </c>
      <c r="B311" s="388" t="s">
        <v>2110</v>
      </c>
      <c r="C311" s="389" t="s">
        <v>1637</v>
      </c>
      <c r="D311" s="389"/>
      <c r="E311" s="389"/>
      <c r="F311" s="389"/>
      <c r="G311" s="389"/>
      <c r="H311" s="388">
        <v>5</v>
      </c>
    </row>
    <row r="312" spans="1:8" hidden="1" x14ac:dyDescent="0.15">
      <c r="A312" s="388">
        <v>308</v>
      </c>
      <c r="B312" s="388" t="s">
        <v>2110</v>
      </c>
      <c r="C312" s="389" t="s">
        <v>1639</v>
      </c>
      <c r="D312" s="389"/>
      <c r="E312" s="389"/>
      <c r="F312" s="389"/>
      <c r="G312" s="389"/>
      <c r="H312" s="388">
        <v>5</v>
      </c>
    </row>
    <row r="313" spans="1:8" hidden="1" x14ac:dyDescent="0.15">
      <c r="A313" s="388">
        <v>309</v>
      </c>
      <c r="B313" s="388" t="s">
        <v>2110</v>
      </c>
      <c r="C313" s="389" t="s">
        <v>1642</v>
      </c>
      <c r="D313" s="389"/>
      <c r="E313" s="389"/>
      <c r="F313" s="389"/>
      <c r="G313" s="389"/>
      <c r="H313" s="388">
        <v>5</v>
      </c>
    </row>
    <row r="314" spans="1:8" hidden="1" x14ac:dyDescent="0.15">
      <c r="A314" s="388">
        <v>310</v>
      </c>
      <c r="B314" s="388" t="s">
        <v>2110</v>
      </c>
      <c r="C314" s="389" t="s">
        <v>1643</v>
      </c>
      <c r="D314" s="389"/>
      <c r="E314" s="389"/>
      <c r="F314" s="389"/>
      <c r="G314" s="389"/>
      <c r="H314" s="388">
        <v>5</v>
      </c>
    </row>
    <row r="315" spans="1:8" hidden="1" x14ac:dyDescent="0.15">
      <c r="A315" s="388">
        <v>311</v>
      </c>
      <c r="B315" s="388" t="s">
        <v>2110</v>
      </c>
      <c r="C315" s="389" t="s">
        <v>1644</v>
      </c>
      <c r="D315" s="389"/>
      <c r="E315" s="389"/>
      <c r="F315" s="389"/>
      <c r="G315" s="389"/>
      <c r="H315" s="388">
        <v>5</v>
      </c>
    </row>
    <row r="316" spans="1:8" hidden="1" x14ac:dyDescent="0.15">
      <c r="A316" s="388">
        <v>312</v>
      </c>
      <c r="B316" s="388" t="s">
        <v>2110</v>
      </c>
      <c r="C316" s="389" t="s">
        <v>1645</v>
      </c>
      <c r="D316" s="389"/>
      <c r="E316" s="389"/>
      <c r="F316" s="389"/>
      <c r="G316" s="389"/>
      <c r="H316" s="388">
        <v>5</v>
      </c>
    </row>
    <row r="317" spans="1:8" hidden="1" x14ac:dyDescent="0.15">
      <c r="A317" s="388">
        <v>313</v>
      </c>
      <c r="B317" s="388" t="s">
        <v>2110</v>
      </c>
      <c r="C317" s="389" t="s">
        <v>1646</v>
      </c>
      <c r="D317" s="389"/>
      <c r="E317" s="389"/>
      <c r="F317" s="389"/>
      <c r="G317" s="389"/>
      <c r="H317" s="388">
        <v>4</v>
      </c>
    </row>
    <row r="318" spans="1:8" hidden="1" x14ac:dyDescent="0.15">
      <c r="A318" s="388">
        <v>314</v>
      </c>
      <c r="B318" s="388" t="s">
        <v>2110</v>
      </c>
      <c r="C318" s="389" t="s">
        <v>1647</v>
      </c>
      <c r="D318" s="389"/>
      <c r="E318" s="389"/>
      <c r="F318" s="389"/>
      <c r="G318" s="389"/>
      <c r="H318" s="388">
        <v>5</v>
      </c>
    </row>
    <row r="319" spans="1:8" hidden="1" x14ac:dyDescent="0.15">
      <c r="A319" s="388">
        <v>315</v>
      </c>
      <c r="B319" s="388" t="s">
        <v>2110</v>
      </c>
      <c r="C319" s="389" t="s">
        <v>1648</v>
      </c>
      <c r="D319" s="389"/>
      <c r="E319" s="389"/>
      <c r="F319" s="389"/>
      <c r="G319" s="389"/>
      <c r="H319" s="388">
        <v>5</v>
      </c>
    </row>
    <row r="320" spans="1:8" hidden="1" x14ac:dyDescent="0.15">
      <c r="A320" s="388">
        <v>316</v>
      </c>
      <c r="B320" s="388" t="s">
        <v>2110</v>
      </c>
      <c r="C320" s="389" t="s">
        <v>1650</v>
      </c>
      <c r="D320" s="389"/>
      <c r="E320" s="389"/>
      <c r="F320" s="389"/>
      <c r="G320" s="389"/>
      <c r="H320" s="388">
        <v>5</v>
      </c>
    </row>
    <row r="321" spans="1:8" hidden="1" x14ac:dyDescent="0.15">
      <c r="A321" s="388">
        <v>317</v>
      </c>
      <c r="B321" s="388" t="s">
        <v>2110</v>
      </c>
      <c r="C321" s="389" t="s">
        <v>1652</v>
      </c>
      <c r="D321" s="389"/>
      <c r="E321" s="389"/>
      <c r="F321" s="389"/>
      <c r="G321" s="389"/>
      <c r="H321" s="388">
        <v>5</v>
      </c>
    </row>
    <row r="322" spans="1:8" hidden="1" x14ac:dyDescent="0.15">
      <c r="A322" s="388">
        <v>318</v>
      </c>
      <c r="B322" s="388" t="s">
        <v>2110</v>
      </c>
      <c r="C322" s="389" t="s">
        <v>1653</v>
      </c>
      <c r="D322" s="389"/>
      <c r="E322" s="389"/>
      <c r="F322" s="389"/>
      <c r="G322" s="389"/>
      <c r="H322" s="388">
        <v>5</v>
      </c>
    </row>
    <row r="323" spans="1:8" hidden="1" x14ac:dyDescent="0.15">
      <c r="A323" s="388">
        <v>319</v>
      </c>
      <c r="B323" s="388" t="s">
        <v>2110</v>
      </c>
      <c r="C323" s="389" t="s">
        <v>1654</v>
      </c>
      <c r="D323" s="389"/>
      <c r="E323" s="389"/>
      <c r="F323" s="389"/>
      <c r="G323" s="389"/>
      <c r="H323" s="388">
        <v>5</v>
      </c>
    </row>
    <row r="324" spans="1:8" hidden="1" x14ac:dyDescent="0.15">
      <c r="A324" s="388">
        <v>320</v>
      </c>
      <c r="B324" s="388" t="s">
        <v>2110</v>
      </c>
      <c r="C324" s="389" t="s">
        <v>1655</v>
      </c>
      <c r="D324" s="389"/>
      <c r="E324" s="389"/>
      <c r="F324" s="389"/>
      <c r="G324" s="389"/>
      <c r="H324" s="388">
        <v>5</v>
      </c>
    </row>
    <row r="325" spans="1:8" hidden="1" x14ac:dyDescent="0.15">
      <c r="A325" s="388">
        <v>321</v>
      </c>
      <c r="B325" s="388" t="s">
        <v>2110</v>
      </c>
      <c r="C325" s="389" t="s">
        <v>1656</v>
      </c>
      <c r="D325" s="389"/>
      <c r="E325" s="389"/>
      <c r="F325" s="389"/>
      <c r="G325" s="389"/>
      <c r="H325" s="388">
        <v>5</v>
      </c>
    </row>
    <row r="326" spans="1:8" hidden="1" x14ac:dyDescent="0.15">
      <c r="A326" s="388">
        <v>322</v>
      </c>
      <c r="B326" s="388" t="s">
        <v>2110</v>
      </c>
      <c r="C326" s="389" t="s">
        <v>18</v>
      </c>
      <c r="D326" s="389"/>
      <c r="E326" s="389"/>
      <c r="F326" s="389"/>
      <c r="G326" s="389"/>
      <c r="H326" s="388">
        <v>5</v>
      </c>
    </row>
    <row r="327" spans="1:8" hidden="1" x14ac:dyDescent="0.15">
      <c r="A327" s="388">
        <v>323</v>
      </c>
      <c r="B327" s="388" t="s">
        <v>2110</v>
      </c>
      <c r="C327" s="389" t="s">
        <v>1657</v>
      </c>
      <c r="D327" s="389"/>
      <c r="E327" s="389"/>
      <c r="F327" s="389"/>
      <c r="G327" s="389"/>
      <c r="H327" s="388">
        <v>5</v>
      </c>
    </row>
    <row r="328" spans="1:8" hidden="1" x14ac:dyDescent="0.15">
      <c r="A328" s="388">
        <v>324</v>
      </c>
      <c r="B328" s="388" t="s">
        <v>2110</v>
      </c>
      <c r="C328" s="389" t="s">
        <v>26</v>
      </c>
      <c r="D328" s="389"/>
      <c r="E328" s="389"/>
      <c r="F328" s="389"/>
      <c r="G328" s="389"/>
      <c r="H328" s="388">
        <v>5</v>
      </c>
    </row>
    <row r="329" spans="1:8" hidden="1" x14ac:dyDescent="0.15">
      <c r="A329" s="388">
        <v>325</v>
      </c>
      <c r="B329" s="388" t="s">
        <v>2110</v>
      </c>
      <c r="C329" s="389" t="s">
        <v>851</v>
      </c>
      <c r="D329" s="389"/>
      <c r="E329" s="389"/>
      <c r="F329" s="389"/>
      <c r="G329" s="389"/>
      <c r="H329" s="388">
        <v>5</v>
      </c>
    </row>
    <row r="330" spans="1:8" hidden="1" x14ac:dyDescent="0.15">
      <c r="A330" s="388">
        <v>326</v>
      </c>
      <c r="B330" s="388" t="s">
        <v>2110</v>
      </c>
      <c r="C330" s="389" t="s">
        <v>2181</v>
      </c>
      <c r="D330" s="389"/>
      <c r="E330" s="389"/>
      <c r="F330" s="389"/>
      <c r="G330" s="389"/>
      <c r="H330" s="388">
        <v>5</v>
      </c>
    </row>
    <row r="331" spans="1:8" hidden="1" x14ac:dyDescent="0.15">
      <c r="A331" s="388">
        <v>327</v>
      </c>
      <c r="B331" s="388" t="s">
        <v>2110</v>
      </c>
      <c r="C331" s="389" t="s">
        <v>2182</v>
      </c>
      <c r="D331" s="389"/>
      <c r="E331" s="389"/>
      <c r="F331" s="389"/>
      <c r="G331" s="389"/>
      <c r="H331" s="388">
        <v>5</v>
      </c>
    </row>
    <row r="332" spans="1:8" hidden="1" x14ac:dyDescent="0.15">
      <c r="A332" s="388">
        <v>328</v>
      </c>
      <c r="B332" s="388" t="s">
        <v>2110</v>
      </c>
      <c r="C332" s="389" t="s">
        <v>1662</v>
      </c>
      <c r="D332" s="389"/>
      <c r="E332" s="389"/>
      <c r="F332" s="389"/>
      <c r="G332" s="389"/>
      <c r="H332" s="388">
        <v>5</v>
      </c>
    </row>
    <row r="333" spans="1:8" hidden="1" x14ac:dyDescent="0.15">
      <c r="A333" s="388">
        <v>329</v>
      </c>
      <c r="B333" s="388" t="s">
        <v>2110</v>
      </c>
      <c r="C333" s="389" t="s">
        <v>3</v>
      </c>
      <c r="D333" s="389"/>
      <c r="E333" s="389"/>
      <c r="F333" s="389"/>
      <c r="G333" s="389"/>
      <c r="H333" s="388">
        <v>5</v>
      </c>
    </row>
    <row r="334" spans="1:8" hidden="1" x14ac:dyDescent="0.15">
      <c r="A334" s="388">
        <v>330</v>
      </c>
      <c r="B334" s="388" t="s">
        <v>2110</v>
      </c>
      <c r="C334" s="389" t="s">
        <v>1664</v>
      </c>
      <c r="D334" s="389"/>
      <c r="E334" s="389"/>
      <c r="F334" s="389"/>
      <c r="G334" s="389"/>
      <c r="H334" s="388">
        <v>5</v>
      </c>
    </row>
    <row r="335" spans="1:8" hidden="1" x14ac:dyDescent="0.15">
      <c r="A335" s="388">
        <v>331</v>
      </c>
      <c r="B335" s="388" t="s">
        <v>2110</v>
      </c>
      <c r="C335" s="389" t="s">
        <v>1665</v>
      </c>
      <c r="D335" s="389"/>
      <c r="E335" s="389"/>
      <c r="F335" s="389"/>
      <c r="G335" s="389"/>
      <c r="H335" s="388">
        <v>5</v>
      </c>
    </row>
    <row r="336" spans="1:8" hidden="1" x14ac:dyDescent="0.15">
      <c r="A336" s="388">
        <v>332</v>
      </c>
      <c r="B336" s="388" t="s">
        <v>2110</v>
      </c>
      <c r="C336" s="389" t="s">
        <v>130</v>
      </c>
      <c r="D336" s="389"/>
      <c r="E336" s="389"/>
      <c r="F336" s="389"/>
      <c r="G336" s="389"/>
      <c r="H336" s="388">
        <v>5</v>
      </c>
    </row>
    <row r="337" spans="1:8" hidden="1" x14ac:dyDescent="0.15">
      <c r="A337" s="388">
        <v>333</v>
      </c>
      <c r="B337" s="388" t="s">
        <v>2110</v>
      </c>
      <c r="C337" s="389" t="s">
        <v>1667</v>
      </c>
      <c r="D337" s="389"/>
      <c r="E337" s="389"/>
      <c r="F337" s="389"/>
      <c r="G337" s="389"/>
      <c r="H337" s="388">
        <v>5</v>
      </c>
    </row>
    <row r="338" spans="1:8" x14ac:dyDescent="0.15">
      <c r="A338" s="388">
        <v>334</v>
      </c>
      <c r="B338" s="388" t="s">
        <v>2110</v>
      </c>
      <c r="C338" s="389" t="s">
        <v>836</v>
      </c>
      <c r="D338" s="389"/>
      <c r="E338" s="389"/>
      <c r="F338" s="389"/>
      <c r="G338" s="389"/>
      <c r="H338" s="388">
        <v>5</v>
      </c>
    </row>
    <row r="339" spans="1:8" hidden="1" x14ac:dyDescent="0.15">
      <c r="A339" s="388">
        <v>335</v>
      </c>
      <c r="B339" s="388" t="s">
        <v>2110</v>
      </c>
      <c r="C339" s="389" t="s">
        <v>1668</v>
      </c>
      <c r="D339" s="389"/>
      <c r="E339" s="389"/>
      <c r="F339" s="389"/>
      <c r="G339" s="389"/>
      <c r="H339" s="388">
        <v>5</v>
      </c>
    </row>
    <row r="340" spans="1:8" hidden="1" x14ac:dyDescent="0.15">
      <c r="A340" s="388">
        <v>336</v>
      </c>
      <c r="B340" s="388" t="s">
        <v>2110</v>
      </c>
      <c r="C340" s="389" t="s">
        <v>21</v>
      </c>
      <c r="D340" s="389"/>
      <c r="E340" s="389"/>
      <c r="F340" s="389"/>
      <c r="G340" s="389"/>
      <c r="H340" s="388">
        <v>5</v>
      </c>
    </row>
    <row r="341" spans="1:8" hidden="1" x14ac:dyDescent="0.15">
      <c r="A341" s="388">
        <v>337</v>
      </c>
      <c r="B341" s="388" t="s">
        <v>2110</v>
      </c>
      <c r="C341" s="389" t="s">
        <v>1669</v>
      </c>
      <c r="D341" s="389"/>
      <c r="E341" s="389"/>
      <c r="F341" s="389"/>
      <c r="G341" s="389"/>
      <c r="H341" s="388">
        <v>5</v>
      </c>
    </row>
    <row r="342" spans="1:8" hidden="1" x14ac:dyDescent="0.15">
      <c r="A342" s="388">
        <v>338</v>
      </c>
      <c r="B342" s="388" t="s">
        <v>2110</v>
      </c>
      <c r="C342" s="389" t="s">
        <v>124</v>
      </c>
      <c r="D342" s="389"/>
      <c r="E342" s="389"/>
      <c r="F342" s="389"/>
      <c r="G342" s="389"/>
      <c r="H342" s="388">
        <v>5</v>
      </c>
    </row>
    <row r="343" spans="1:8" hidden="1" x14ac:dyDescent="0.15">
      <c r="A343" s="388">
        <v>339</v>
      </c>
      <c r="B343" s="388" t="s">
        <v>2110</v>
      </c>
      <c r="C343" s="389" t="s">
        <v>11</v>
      </c>
      <c r="D343" s="389"/>
      <c r="E343" s="389"/>
      <c r="F343" s="389"/>
      <c r="G343" s="389"/>
      <c r="H343" s="388">
        <v>5</v>
      </c>
    </row>
    <row r="344" spans="1:8" hidden="1" x14ac:dyDescent="0.15">
      <c r="A344" s="388">
        <v>340</v>
      </c>
      <c r="B344" s="388" t="s">
        <v>2110</v>
      </c>
      <c r="C344" s="389" t="s">
        <v>1671</v>
      </c>
      <c r="D344" s="389"/>
      <c r="E344" s="389"/>
      <c r="F344" s="389"/>
      <c r="G344" s="389"/>
      <c r="H344" s="388">
        <v>5</v>
      </c>
    </row>
    <row r="345" spans="1:8" hidden="1" x14ac:dyDescent="0.15">
      <c r="A345" s="388">
        <v>341</v>
      </c>
      <c r="B345" s="388" t="s">
        <v>2110</v>
      </c>
      <c r="C345" s="389" t="s">
        <v>1670</v>
      </c>
      <c r="D345" s="389"/>
      <c r="E345" s="389"/>
      <c r="F345" s="389"/>
      <c r="G345" s="389"/>
      <c r="H345" s="388">
        <v>5</v>
      </c>
    </row>
    <row r="346" spans="1:8" hidden="1" x14ac:dyDescent="0.15">
      <c r="A346" s="388">
        <v>342</v>
      </c>
      <c r="B346" s="388" t="s">
        <v>2110</v>
      </c>
      <c r="C346" s="389" t="s">
        <v>1672</v>
      </c>
      <c r="D346" s="389"/>
      <c r="E346" s="389"/>
      <c r="F346" s="389"/>
      <c r="G346" s="389"/>
      <c r="H346" s="388">
        <v>5</v>
      </c>
    </row>
    <row r="347" spans="1:8" hidden="1" x14ac:dyDescent="0.15">
      <c r="A347" s="388">
        <v>343</v>
      </c>
      <c r="B347" s="388" t="s">
        <v>2110</v>
      </c>
      <c r="C347" s="389" t="s">
        <v>1673</v>
      </c>
      <c r="D347" s="389"/>
      <c r="E347" s="389"/>
      <c r="F347" s="389"/>
      <c r="G347" s="389"/>
      <c r="H347" s="388">
        <v>5</v>
      </c>
    </row>
    <row r="348" spans="1:8" hidden="1" x14ac:dyDescent="0.15">
      <c r="A348" s="388">
        <v>344</v>
      </c>
      <c r="B348" s="388" t="s">
        <v>2110</v>
      </c>
      <c r="C348" s="389" t="s">
        <v>1675</v>
      </c>
      <c r="D348" s="389"/>
      <c r="E348" s="389"/>
      <c r="F348" s="389"/>
      <c r="G348" s="389"/>
      <c r="H348" s="388">
        <v>5</v>
      </c>
    </row>
    <row r="349" spans="1:8" hidden="1" x14ac:dyDescent="0.15">
      <c r="A349" s="388">
        <v>345</v>
      </c>
      <c r="B349" s="388" t="s">
        <v>2110</v>
      </c>
      <c r="C349" s="389" t="s">
        <v>1619</v>
      </c>
      <c r="D349" s="389"/>
      <c r="E349" s="389"/>
      <c r="F349" s="389"/>
      <c r="G349" s="389"/>
      <c r="H349" s="388">
        <v>5</v>
      </c>
    </row>
    <row r="350" spans="1:8" hidden="1" x14ac:dyDescent="0.15">
      <c r="A350" s="388">
        <v>346</v>
      </c>
      <c r="B350" s="388" t="s">
        <v>2110</v>
      </c>
      <c r="C350" s="389" t="s">
        <v>20</v>
      </c>
      <c r="D350" s="389"/>
      <c r="E350" s="389"/>
      <c r="F350" s="389"/>
      <c r="G350" s="389"/>
      <c r="H350" s="388">
        <v>5</v>
      </c>
    </row>
    <row r="351" spans="1:8" hidden="1" x14ac:dyDescent="0.15">
      <c r="A351" s="388">
        <v>347</v>
      </c>
      <c r="B351" s="388" t="s">
        <v>2110</v>
      </c>
      <c r="C351" s="389" t="s">
        <v>1676</v>
      </c>
      <c r="D351" s="389"/>
      <c r="E351" s="389"/>
      <c r="F351" s="389"/>
      <c r="G351" s="389"/>
      <c r="H351" s="388">
        <v>5</v>
      </c>
    </row>
    <row r="352" spans="1:8" hidden="1" x14ac:dyDescent="0.15">
      <c r="A352" s="388">
        <v>348</v>
      </c>
      <c r="B352" s="388" t="s">
        <v>2110</v>
      </c>
      <c r="C352" s="389" t="s">
        <v>1677</v>
      </c>
      <c r="D352" s="389"/>
      <c r="E352" s="389"/>
      <c r="F352" s="389"/>
      <c r="G352" s="389"/>
      <c r="H352" s="388">
        <v>5</v>
      </c>
    </row>
    <row r="353" spans="1:8" hidden="1" x14ac:dyDescent="0.15">
      <c r="A353" s="388">
        <v>349</v>
      </c>
      <c r="B353" s="388" t="s">
        <v>2110</v>
      </c>
      <c r="C353" s="389" t="s">
        <v>1678</v>
      </c>
      <c r="D353" s="389"/>
      <c r="E353" s="389"/>
      <c r="F353" s="389"/>
      <c r="G353" s="389"/>
      <c r="H353" s="388">
        <v>5</v>
      </c>
    </row>
    <row r="354" spans="1:8" hidden="1" x14ac:dyDescent="0.15">
      <c r="A354" s="388">
        <v>350</v>
      </c>
      <c r="B354" s="388" t="s">
        <v>2110</v>
      </c>
      <c r="C354" s="389" t="s">
        <v>1680</v>
      </c>
      <c r="D354" s="389"/>
      <c r="E354" s="389"/>
      <c r="F354" s="389"/>
      <c r="G354" s="389"/>
      <c r="H354" s="388">
        <v>5</v>
      </c>
    </row>
    <row r="355" spans="1:8" hidden="1" x14ac:dyDescent="0.15">
      <c r="A355" s="388">
        <v>351</v>
      </c>
      <c r="B355" s="388" t="s">
        <v>2110</v>
      </c>
      <c r="C355" s="389" t="s">
        <v>1681</v>
      </c>
      <c r="D355" s="389"/>
      <c r="E355" s="389"/>
      <c r="F355" s="389"/>
      <c r="G355" s="389"/>
      <c r="H355" s="388">
        <v>5</v>
      </c>
    </row>
    <row r="356" spans="1:8" hidden="1" x14ac:dyDescent="0.15">
      <c r="A356" s="388">
        <v>352</v>
      </c>
      <c r="B356" s="388" t="s">
        <v>2110</v>
      </c>
      <c r="C356" s="389" t="s">
        <v>1682</v>
      </c>
      <c r="D356" s="389"/>
      <c r="E356" s="389"/>
      <c r="F356" s="389"/>
      <c r="G356" s="389"/>
      <c r="H356" s="388">
        <v>5</v>
      </c>
    </row>
    <row r="357" spans="1:8" hidden="1" x14ac:dyDescent="0.15">
      <c r="A357" s="388">
        <v>353</v>
      </c>
      <c r="B357" s="388" t="s">
        <v>2110</v>
      </c>
      <c r="C357" s="389" t="s">
        <v>101</v>
      </c>
      <c r="D357" s="389"/>
      <c r="E357" s="389"/>
      <c r="F357" s="389"/>
      <c r="G357" s="389"/>
      <c r="H357" s="388">
        <v>5</v>
      </c>
    </row>
    <row r="358" spans="1:8" hidden="1" x14ac:dyDescent="0.15">
      <c r="A358" s="388">
        <v>354</v>
      </c>
      <c r="B358" s="388" t="s">
        <v>2110</v>
      </c>
      <c r="C358" s="389" t="s">
        <v>41</v>
      </c>
      <c r="D358" s="389"/>
      <c r="E358" s="389"/>
      <c r="F358" s="389"/>
      <c r="G358" s="389"/>
      <c r="H358" s="388">
        <v>5</v>
      </c>
    </row>
    <row r="359" spans="1:8" hidden="1" x14ac:dyDescent="0.15">
      <c r="A359" s="388">
        <v>355</v>
      </c>
      <c r="B359" s="388" t="s">
        <v>2110</v>
      </c>
      <c r="C359" s="389" t="s">
        <v>1683</v>
      </c>
      <c r="D359" s="389"/>
      <c r="E359" s="389"/>
      <c r="F359" s="389"/>
      <c r="G359" s="389"/>
      <c r="H359" s="388">
        <v>5</v>
      </c>
    </row>
    <row r="360" spans="1:8" hidden="1" x14ac:dyDescent="0.15">
      <c r="A360" s="388">
        <v>356</v>
      </c>
      <c r="B360" s="388" t="s">
        <v>2110</v>
      </c>
      <c r="C360" s="389" t="s">
        <v>175</v>
      </c>
      <c r="D360" s="389"/>
      <c r="E360" s="389"/>
      <c r="F360" s="389"/>
      <c r="G360" s="389"/>
      <c r="H360" s="388">
        <v>5</v>
      </c>
    </row>
    <row r="361" spans="1:8" hidden="1" x14ac:dyDescent="0.15">
      <c r="A361" s="388">
        <v>357</v>
      </c>
      <c r="B361" s="388" t="s">
        <v>2110</v>
      </c>
      <c r="C361" s="389" t="s">
        <v>1685</v>
      </c>
      <c r="D361" s="389"/>
      <c r="E361" s="389"/>
      <c r="F361" s="389"/>
      <c r="G361" s="389"/>
      <c r="H361" s="388">
        <v>5</v>
      </c>
    </row>
    <row r="362" spans="1:8" hidden="1" x14ac:dyDescent="0.15">
      <c r="A362" s="388">
        <v>358</v>
      </c>
      <c r="B362" s="388" t="s">
        <v>2110</v>
      </c>
      <c r="C362" s="389" t="s">
        <v>1686</v>
      </c>
      <c r="D362" s="389"/>
      <c r="E362" s="389"/>
      <c r="F362" s="389"/>
      <c r="G362" s="389"/>
      <c r="H362" s="388">
        <v>5</v>
      </c>
    </row>
    <row r="363" spans="1:8" hidden="1" x14ac:dyDescent="0.15">
      <c r="A363" s="388">
        <v>359</v>
      </c>
      <c r="B363" s="388" t="s">
        <v>2110</v>
      </c>
      <c r="C363" s="389" t="s">
        <v>19</v>
      </c>
      <c r="D363" s="389"/>
      <c r="E363" s="389"/>
      <c r="F363" s="389"/>
      <c r="G363" s="389"/>
      <c r="H363" s="388">
        <v>5</v>
      </c>
    </row>
    <row r="364" spans="1:8" hidden="1" x14ac:dyDescent="0.15">
      <c r="A364" s="388">
        <v>360</v>
      </c>
      <c r="B364" s="388" t="s">
        <v>2110</v>
      </c>
      <c r="C364" s="389" t="s">
        <v>1687</v>
      </c>
      <c r="D364" s="389"/>
      <c r="E364" s="389"/>
      <c r="F364" s="389"/>
      <c r="G364" s="389"/>
      <c r="H364" s="388">
        <v>5</v>
      </c>
    </row>
    <row r="365" spans="1:8" hidden="1" x14ac:dyDescent="0.15">
      <c r="A365" s="388">
        <v>361</v>
      </c>
      <c r="B365" s="388" t="s">
        <v>2110</v>
      </c>
      <c r="C365" s="389" t="s">
        <v>0</v>
      </c>
      <c r="D365" s="389"/>
      <c r="E365" s="389"/>
      <c r="F365" s="389"/>
      <c r="G365" s="389"/>
      <c r="H365" s="388">
        <v>5</v>
      </c>
    </row>
    <row r="366" spans="1:8" hidden="1" x14ac:dyDescent="0.15">
      <c r="A366" s="388">
        <v>362</v>
      </c>
      <c r="B366" s="388" t="s">
        <v>2110</v>
      </c>
      <c r="C366" s="389" t="s">
        <v>1689</v>
      </c>
      <c r="D366" s="389"/>
      <c r="E366" s="389"/>
      <c r="F366" s="389"/>
      <c r="G366" s="389"/>
      <c r="H366" s="388">
        <v>5</v>
      </c>
    </row>
    <row r="367" spans="1:8" hidden="1" x14ac:dyDescent="0.15">
      <c r="A367" s="388">
        <v>363</v>
      </c>
      <c r="B367" s="388" t="s">
        <v>2110</v>
      </c>
      <c r="C367" s="389" t="s">
        <v>1690</v>
      </c>
      <c r="D367" s="389"/>
      <c r="E367" s="389"/>
      <c r="F367" s="389"/>
      <c r="G367" s="389"/>
      <c r="H367" s="388">
        <v>5</v>
      </c>
    </row>
    <row r="368" spans="1:8" hidden="1" x14ac:dyDescent="0.15">
      <c r="A368" s="388">
        <v>364</v>
      </c>
      <c r="B368" s="388" t="s">
        <v>2110</v>
      </c>
      <c r="C368" s="389" t="s">
        <v>2183</v>
      </c>
      <c r="D368" s="389"/>
      <c r="E368" s="389"/>
      <c r="F368" s="389"/>
      <c r="G368" s="389"/>
      <c r="H368" s="388">
        <v>6</v>
      </c>
    </row>
    <row r="369" spans="1:8" hidden="1" x14ac:dyDescent="0.15">
      <c r="A369" s="388">
        <v>365</v>
      </c>
      <c r="B369" s="388" t="s">
        <v>2110</v>
      </c>
      <c r="C369" s="389" t="s">
        <v>2184</v>
      </c>
      <c r="D369" s="389"/>
      <c r="E369" s="389"/>
      <c r="F369" s="389"/>
      <c r="G369" s="389"/>
      <c r="H369" s="388">
        <v>6</v>
      </c>
    </row>
    <row r="370" spans="1:8" hidden="1" x14ac:dyDescent="0.15">
      <c r="A370" s="388">
        <v>366</v>
      </c>
      <c r="B370" s="388" t="s">
        <v>2110</v>
      </c>
      <c r="C370" s="389" t="s">
        <v>1691</v>
      </c>
      <c r="D370" s="389"/>
      <c r="E370" s="389"/>
      <c r="F370" s="389"/>
      <c r="G370" s="389"/>
      <c r="H370" s="388">
        <v>6</v>
      </c>
    </row>
    <row r="371" spans="1:8" hidden="1" x14ac:dyDescent="0.15">
      <c r="A371" s="388">
        <v>367</v>
      </c>
      <c r="B371" s="388" t="s">
        <v>2110</v>
      </c>
      <c r="C371" s="389" t="s">
        <v>1693</v>
      </c>
      <c r="D371" s="389"/>
      <c r="E371" s="389"/>
      <c r="F371" s="389"/>
      <c r="G371" s="389"/>
      <c r="H371" s="388">
        <v>6</v>
      </c>
    </row>
    <row r="372" spans="1:8" hidden="1" x14ac:dyDescent="0.15">
      <c r="A372" s="388">
        <v>368</v>
      </c>
      <c r="B372" s="388" t="s">
        <v>2110</v>
      </c>
      <c r="C372" s="389" t="s">
        <v>1695</v>
      </c>
      <c r="D372" s="389"/>
      <c r="E372" s="389"/>
      <c r="F372" s="389"/>
      <c r="G372" s="389"/>
      <c r="H372" s="388">
        <v>6</v>
      </c>
    </row>
    <row r="373" spans="1:8" hidden="1" x14ac:dyDescent="0.15">
      <c r="A373" s="388">
        <v>369</v>
      </c>
      <c r="B373" s="388" t="s">
        <v>2110</v>
      </c>
      <c r="C373" s="389" t="s">
        <v>1697</v>
      </c>
      <c r="D373" s="389"/>
      <c r="E373" s="389"/>
      <c r="F373" s="389"/>
      <c r="G373" s="389"/>
      <c r="H373" s="388">
        <v>6</v>
      </c>
    </row>
    <row r="374" spans="1:8" hidden="1" x14ac:dyDescent="0.15">
      <c r="A374" s="388">
        <v>370</v>
      </c>
      <c r="B374" s="388" t="s">
        <v>2110</v>
      </c>
      <c r="C374" s="389" t="s">
        <v>1699</v>
      </c>
      <c r="D374" s="389"/>
      <c r="E374" s="389"/>
      <c r="F374" s="389"/>
      <c r="G374" s="389"/>
      <c r="H374" s="388">
        <v>6</v>
      </c>
    </row>
    <row r="375" spans="1:8" hidden="1" x14ac:dyDescent="0.15">
      <c r="A375" s="388">
        <v>371</v>
      </c>
      <c r="B375" s="388" t="s">
        <v>2110</v>
      </c>
      <c r="C375" s="389" t="s">
        <v>1700</v>
      </c>
      <c r="D375" s="389"/>
      <c r="E375" s="389"/>
      <c r="F375" s="389"/>
      <c r="G375" s="389"/>
      <c r="H375" s="388">
        <v>6</v>
      </c>
    </row>
    <row r="376" spans="1:8" hidden="1" x14ac:dyDescent="0.15">
      <c r="A376" s="388">
        <v>372</v>
      </c>
      <c r="B376" s="388" t="s">
        <v>2110</v>
      </c>
      <c r="C376" s="389" t="s">
        <v>2185</v>
      </c>
      <c r="D376" s="389"/>
      <c r="E376" s="389"/>
      <c r="F376" s="389"/>
      <c r="G376" s="389"/>
      <c r="H376" s="388">
        <v>6</v>
      </c>
    </row>
    <row r="377" spans="1:8" hidden="1" x14ac:dyDescent="0.15">
      <c r="A377" s="388">
        <v>373</v>
      </c>
      <c r="B377" s="388" t="s">
        <v>2110</v>
      </c>
      <c r="C377" s="389" t="s">
        <v>1702</v>
      </c>
      <c r="D377" s="389"/>
      <c r="E377" s="389"/>
      <c r="F377" s="389"/>
      <c r="G377" s="389"/>
      <c r="H377" s="388">
        <v>6</v>
      </c>
    </row>
    <row r="378" spans="1:8" hidden="1" x14ac:dyDescent="0.15">
      <c r="A378" s="388">
        <v>374</v>
      </c>
      <c r="B378" s="388" t="s">
        <v>2110</v>
      </c>
      <c r="C378" s="389" t="s">
        <v>129</v>
      </c>
      <c r="D378" s="389"/>
      <c r="E378" s="389"/>
      <c r="F378" s="389"/>
      <c r="G378" s="389"/>
      <c r="H378" s="388">
        <v>6</v>
      </c>
    </row>
    <row r="379" spans="1:8" hidden="1" x14ac:dyDescent="0.15">
      <c r="A379" s="388">
        <v>375</v>
      </c>
      <c r="B379" s="388" t="s">
        <v>2110</v>
      </c>
      <c r="C379" s="389" t="s">
        <v>1705</v>
      </c>
      <c r="D379" s="389"/>
      <c r="E379" s="389"/>
      <c r="F379" s="389"/>
      <c r="G379" s="389"/>
      <c r="H379" s="388">
        <v>7</v>
      </c>
    </row>
    <row r="380" spans="1:8" hidden="1" x14ac:dyDescent="0.15">
      <c r="A380" s="388">
        <v>376</v>
      </c>
      <c r="B380" s="388" t="s">
        <v>2110</v>
      </c>
      <c r="C380" s="389" t="s">
        <v>1708</v>
      </c>
      <c r="D380" s="389"/>
      <c r="E380" s="389"/>
      <c r="F380" s="389"/>
      <c r="G380" s="389"/>
      <c r="H380" s="388">
        <v>7</v>
      </c>
    </row>
    <row r="381" spans="1:8" hidden="1" x14ac:dyDescent="0.15">
      <c r="A381" s="388">
        <v>377</v>
      </c>
      <c r="B381" s="388" t="s">
        <v>2110</v>
      </c>
      <c r="C381" s="389" t="s">
        <v>35</v>
      </c>
      <c r="D381" s="389"/>
      <c r="E381" s="389"/>
      <c r="F381" s="389"/>
      <c r="G381" s="389"/>
      <c r="H381" s="388">
        <v>6</v>
      </c>
    </row>
    <row r="382" spans="1:8" hidden="1" x14ac:dyDescent="0.15">
      <c r="A382" s="388">
        <v>378</v>
      </c>
      <c r="B382" s="388" t="s">
        <v>2110</v>
      </c>
      <c r="C382" s="389" t="s">
        <v>1711</v>
      </c>
      <c r="D382" s="389"/>
      <c r="E382" s="389"/>
      <c r="F382" s="389"/>
      <c r="G382" s="389"/>
      <c r="H382" s="388">
        <v>6</v>
      </c>
    </row>
    <row r="383" spans="1:8" hidden="1" x14ac:dyDescent="0.15">
      <c r="A383" s="388">
        <v>379</v>
      </c>
      <c r="B383" s="388" t="s">
        <v>2110</v>
      </c>
      <c r="C383" s="389" t="s">
        <v>1714</v>
      </c>
      <c r="D383" s="389"/>
      <c r="E383" s="389"/>
      <c r="F383" s="389"/>
      <c r="G383" s="389"/>
      <c r="H383" s="388">
        <v>6</v>
      </c>
    </row>
    <row r="384" spans="1:8" hidden="1" x14ac:dyDescent="0.15">
      <c r="A384" s="388">
        <v>380</v>
      </c>
      <c r="B384" s="388" t="s">
        <v>2110</v>
      </c>
      <c r="C384" s="389" t="s">
        <v>1715</v>
      </c>
      <c r="D384" s="389"/>
      <c r="E384" s="389"/>
      <c r="F384" s="389"/>
      <c r="G384" s="389"/>
      <c r="H384" s="388">
        <v>6</v>
      </c>
    </row>
    <row r="385" spans="1:8" hidden="1" x14ac:dyDescent="0.15">
      <c r="A385" s="388">
        <v>381</v>
      </c>
      <c r="B385" s="388" t="s">
        <v>2110</v>
      </c>
      <c r="C385" s="389" t="s">
        <v>36</v>
      </c>
      <c r="D385" s="389"/>
      <c r="E385" s="389"/>
      <c r="F385" s="389"/>
      <c r="G385" s="389"/>
      <c r="H385" s="388">
        <v>6</v>
      </c>
    </row>
    <row r="386" spans="1:8" hidden="1" x14ac:dyDescent="0.15">
      <c r="A386" s="388">
        <v>382</v>
      </c>
      <c r="B386" s="388" t="s">
        <v>2110</v>
      </c>
      <c r="C386" s="389" t="s">
        <v>2186</v>
      </c>
      <c r="D386" s="389"/>
      <c r="E386" s="389"/>
      <c r="F386" s="389"/>
      <c r="G386" s="389"/>
      <c r="H386" s="388">
        <v>7</v>
      </c>
    </row>
    <row r="387" spans="1:8" hidden="1" x14ac:dyDescent="0.15">
      <c r="A387" s="388">
        <v>383</v>
      </c>
      <c r="B387" s="388" t="s">
        <v>2110</v>
      </c>
      <c r="C387" s="389" t="s">
        <v>2187</v>
      </c>
      <c r="D387" s="389"/>
      <c r="E387" s="389"/>
      <c r="F387" s="389"/>
      <c r="G387" s="389"/>
      <c r="H387" s="388">
        <v>7</v>
      </c>
    </row>
    <row r="388" spans="1:8" hidden="1" x14ac:dyDescent="0.15">
      <c r="A388" s="388">
        <v>384</v>
      </c>
      <c r="B388" s="388" t="s">
        <v>2110</v>
      </c>
      <c r="C388" s="389" t="s">
        <v>1605</v>
      </c>
      <c r="D388" s="389"/>
      <c r="E388" s="389"/>
      <c r="F388" s="389"/>
      <c r="G388" s="389"/>
      <c r="H388" s="388">
        <v>7</v>
      </c>
    </row>
    <row r="389" spans="1:8" hidden="1" x14ac:dyDescent="0.15">
      <c r="A389" s="388">
        <v>385</v>
      </c>
      <c r="B389" s="388" t="s">
        <v>2110</v>
      </c>
      <c r="C389" s="389" t="s">
        <v>2188</v>
      </c>
      <c r="D389" s="389"/>
      <c r="E389" s="389"/>
      <c r="F389" s="389"/>
      <c r="G389" s="389"/>
      <c r="H389" s="388">
        <v>6</v>
      </c>
    </row>
    <row r="390" spans="1:8" hidden="1" x14ac:dyDescent="0.15">
      <c r="A390" s="388">
        <v>386</v>
      </c>
      <c r="B390" s="388" t="s">
        <v>2110</v>
      </c>
      <c r="C390" s="389" t="s">
        <v>1719</v>
      </c>
      <c r="D390" s="389"/>
      <c r="E390" s="389"/>
      <c r="F390" s="389"/>
      <c r="G390" s="389"/>
      <c r="H390" s="388">
        <v>6</v>
      </c>
    </row>
    <row r="391" spans="1:8" hidden="1" x14ac:dyDescent="0.15">
      <c r="A391" s="388">
        <v>387</v>
      </c>
      <c r="B391" s="388" t="s">
        <v>2110</v>
      </c>
      <c r="C391" s="389" t="s">
        <v>1720</v>
      </c>
      <c r="D391" s="389"/>
      <c r="E391" s="389"/>
      <c r="F391" s="389"/>
      <c r="G391" s="389"/>
      <c r="H391" s="388">
        <v>6</v>
      </c>
    </row>
    <row r="392" spans="1:8" hidden="1" x14ac:dyDescent="0.15">
      <c r="A392" s="388">
        <v>388</v>
      </c>
      <c r="B392" s="388" t="s">
        <v>2110</v>
      </c>
      <c r="C392" s="389" t="s">
        <v>1722</v>
      </c>
      <c r="D392" s="389"/>
      <c r="E392" s="389"/>
      <c r="F392" s="389"/>
      <c r="G392" s="389"/>
      <c r="H392" s="388">
        <v>6</v>
      </c>
    </row>
    <row r="393" spans="1:8" hidden="1" x14ac:dyDescent="0.15">
      <c r="A393" s="388">
        <v>389</v>
      </c>
      <c r="B393" s="388" t="s">
        <v>2110</v>
      </c>
      <c r="C393" s="389" t="s">
        <v>1724</v>
      </c>
      <c r="D393" s="389"/>
      <c r="E393" s="389"/>
      <c r="F393" s="389"/>
      <c r="G393" s="389"/>
      <c r="H393" s="388">
        <v>6</v>
      </c>
    </row>
    <row r="394" spans="1:8" hidden="1" x14ac:dyDescent="0.15">
      <c r="A394" s="388">
        <v>390</v>
      </c>
      <c r="B394" s="388" t="s">
        <v>2110</v>
      </c>
      <c r="C394" s="389" t="s">
        <v>39</v>
      </c>
      <c r="D394" s="389"/>
      <c r="E394" s="389"/>
      <c r="F394" s="389"/>
      <c r="G394" s="389"/>
      <c r="H394" s="388">
        <v>6</v>
      </c>
    </row>
    <row r="395" spans="1:8" hidden="1" x14ac:dyDescent="0.15">
      <c r="A395" s="388">
        <v>391</v>
      </c>
      <c r="B395" s="388" t="s">
        <v>2110</v>
      </c>
      <c r="C395" s="389" t="s">
        <v>100</v>
      </c>
      <c r="D395" s="389"/>
      <c r="E395" s="389"/>
      <c r="F395" s="389"/>
      <c r="G395" s="389"/>
      <c r="H395" s="388">
        <v>6</v>
      </c>
    </row>
    <row r="396" spans="1:8" hidden="1" x14ac:dyDescent="0.15">
      <c r="A396" s="388">
        <v>392</v>
      </c>
      <c r="B396" s="388" t="s">
        <v>2110</v>
      </c>
      <c r="C396" s="389" t="s">
        <v>97</v>
      </c>
      <c r="D396" s="389"/>
      <c r="E396" s="389"/>
      <c r="F396" s="389"/>
      <c r="G396" s="389"/>
      <c r="H396" s="388">
        <v>6</v>
      </c>
    </row>
    <row r="397" spans="1:8" hidden="1" x14ac:dyDescent="0.15">
      <c r="A397" s="388">
        <v>393</v>
      </c>
      <c r="B397" s="388" t="s">
        <v>2110</v>
      </c>
      <c r="C397" s="389" t="s">
        <v>1728</v>
      </c>
      <c r="D397" s="389"/>
      <c r="E397" s="389"/>
      <c r="F397" s="389"/>
      <c r="G397" s="389"/>
      <c r="H397" s="388">
        <v>7</v>
      </c>
    </row>
    <row r="398" spans="1:8" hidden="1" x14ac:dyDescent="0.15">
      <c r="A398" s="388">
        <v>394</v>
      </c>
      <c r="B398" s="388" t="s">
        <v>2110</v>
      </c>
      <c r="C398" s="389" t="s">
        <v>1730</v>
      </c>
      <c r="D398" s="389"/>
      <c r="E398" s="389"/>
      <c r="F398" s="389"/>
      <c r="G398" s="389"/>
      <c r="H398" s="388">
        <v>6</v>
      </c>
    </row>
    <row r="399" spans="1:8" hidden="1" x14ac:dyDescent="0.15">
      <c r="A399" s="388">
        <v>395</v>
      </c>
      <c r="B399" s="388" t="s">
        <v>2110</v>
      </c>
      <c r="C399" s="389" t="s">
        <v>1731</v>
      </c>
      <c r="D399" s="389"/>
      <c r="E399" s="389"/>
      <c r="F399" s="389"/>
      <c r="G399" s="389"/>
      <c r="H399" s="388">
        <v>7</v>
      </c>
    </row>
    <row r="400" spans="1:8" hidden="1" x14ac:dyDescent="0.15">
      <c r="A400" s="388">
        <v>396</v>
      </c>
      <c r="B400" s="388" t="s">
        <v>2110</v>
      </c>
      <c r="C400" s="389" t="s">
        <v>128</v>
      </c>
      <c r="D400" s="389"/>
      <c r="E400" s="389"/>
      <c r="F400" s="389"/>
      <c r="G400" s="389"/>
      <c r="H400" s="388">
        <v>7</v>
      </c>
    </row>
    <row r="401" spans="1:8" hidden="1" x14ac:dyDescent="0.15">
      <c r="A401" s="388">
        <v>397</v>
      </c>
      <c r="B401" s="388" t="s">
        <v>2110</v>
      </c>
      <c r="C401" s="389" t="s">
        <v>2189</v>
      </c>
      <c r="D401" s="389"/>
      <c r="E401" s="389"/>
      <c r="F401" s="389"/>
      <c r="G401" s="389"/>
      <c r="H401" s="388">
        <v>7</v>
      </c>
    </row>
    <row r="402" spans="1:8" hidden="1" x14ac:dyDescent="0.15">
      <c r="A402" s="388">
        <v>398</v>
      </c>
      <c r="B402" s="388" t="s">
        <v>2110</v>
      </c>
      <c r="C402" s="389" t="s">
        <v>15</v>
      </c>
      <c r="D402" s="389"/>
      <c r="E402" s="389"/>
      <c r="F402" s="389"/>
      <c r="G402" s="389"/>
      <c r="H402" s="388">
        <v>3</v>
      </c>
    </row>
    <row r="403" spans="1:8" hidden="1" x14ac:dyDescent="0.15">
      <c r="A403" s="388">
        <v>399</v>
      </c>
      <c r="B403" s="388" t="s">
        <v>2110</v>
      </c>
      <c r="C403" s="389" t="s">
        <v>1732</v>
      </c>
      <c r="D403" s="389"/>
      <c r="E403" s="389"/>
      <c r="F403" s="389"/>
      <c r="G403" s="389"/>
      <c r="H403" s="388">
        <v>7</v>
      </c>
    </row>
    <row r="404" spans="1:8" x14ac:dyDescent="0.15">
      <c r="A404" s="388">
        <v>400</v>
      </c>
      <c r="B404" s="388" t="s">
        <v>2110</v>
      </c>
      <c r="C404" s="389" t="s">
        <v>850</v>
      </c>
      <c r="D404" s="389"/>
      <c r="E404" s="389"/>
      <c r="F404" s="389"/>
      <c r="G404" s="389"/>
      <c r="H404" s="388">
        <v>6</v>
      </c>
    </row>
    <row r="405" spans="1:8" x14ac:dyDescent="0.15">
      <c r="A405" s="388">
        <v>401</v>
      </c>
      <c r="B405" s="388" t="s">
        <v>2110</v>
      </c>
      <c r="C405" s="389" t="s">
        <v>834</v>
      </c>
      <c r="D405" s="389"/>
      <c r="E405" s="389"/>
      <c r="F405" s="389"/>
      <c r="G405" s="389"/>
      <c r="H405" s="388">
        <v>6</v>
      </c>
    </row>
    <row r="406" spans="1:8" hidden="1" x14ac:dyDescent="0.15">
      <c r="A406" s="388">
        <v>402</v>
      </c>
      <c r="B406" s="388" t="s">
        <v>2110</v>
      </c>
      <c r="C406" s="389" t="s">
        <v>1734</v>
      </c>
      <c r="D406" s="389"/>
      <c r="E406" s="389"/>
      <c r="F406" s="389"/>
      <c r="G406" s="389"/>
      <c r="H406" s="388">
        <v>6</v>
      </c>
    </row>
    <row r="407" spans="1:8" hidden="1" x14ac:dyDescent="0.15">
      <c r="A407" s="388">
        <v>403</v>
      </c>
      <c r="B407" s="388" t="s">
        <v>2110</v>
      </c>
      <c r="C407" s="389" t="s">
        <v>34</v>
      </c>
      <c r="D407" s="389"/>
      <c r="E407" s="389"/>
      <c r="F407" s="389"/>
      <c r="G407" s="389"/>
      <c r="H407" s="388">
        <v>6</v>
      </c>
    </row>
    <row r="408" spans="1:8" hidden="1" x14ac:dyDescent="0.15">
      <c r="A408" s="388">
        <v>404</v>
      </c>
      <c r="B408" s="388" t="s">
        <v>2110</v>
      </c>
      <c r="C408" s="389" t="s">
        <v>2190</v>
      </c>
      <c r="D408" s="389"/>
      <c r="E408" s="389"/>
      <c r="F408" s="389"/>
      <c r="G408" s="389"/>
      <c r="H408" s="388">
        <v>6</v>
      </c>
    </row>
    <row r="409" spans="1:8" hidden="1" x14ac:dyDescent="0.15">
      <c r="A409" s="388">
        <v>405</v>
      </c>
      <c r="B409" s="388" t="s">
        <v>2110</v>
      </c>
      <c r="C409" s="389" t="s">
        <v>2191</v>
      </c>
      <c r="D409" s="389"/>
      <c r="E409" s="389"/>
      <c r="F409" s="389"/>
      <c r="G409" s="389"/>
      <c r="H409" s="388">
        <v>6</v>
      </c>
    </row>
    <row r="410" spans="1:8" hidden="1" x14ac:dyDescent="0.15">
      <c r="A410" s="388">
        <v>406</v>
      </c>
      <c r="B410" s="388" t="s">
        <v>2110</v>
      </c>
      <c r="C410" s="389" t="s">
        <v>832</v>
      </c>
      <c r="D410" s="389"/>
      <c r="E410" s="389"/>
      <c r="F410" s="389"/>
      <c r="G410" s="389"/>
      <c r="H410" s="388">
        <v>6</v>
      </c>
    </row>
    <row r="411" spans="1:8" hidden="1" x14ac:dyDescent="0.15">
      <c r="A411" s="388">
        <v>407</v>
      </c>
      <c r="B411" s="388" t="s">
        <v>2110</v>
      </c>
      <c r="C411" s="389" t="s">
        <v>1738</v>
      </c>
      <c r="D411" s="389"/>
      <c r="E411" s="389"/>
      <c r="F411" s="389"/>
      <c r="G411" s="389"/>
      <c r="H411" s="388">
        <v>6</v>
      </c>
    </row>
    <row r="412" spans="1:8" hidden="1" x14ac:dyDescent="0.15">
      <c r="A412" s="388">
        <v>408</v>
      </c>
      <c r="B412" s="388" t="s">
        <v>2110</v>
      </c>
      <c r="C412" s="389" t="s">
        <v>1739</v>
      </c>
      <c r="D412" s="389"/>
      <c r="E412" s="389"/>
      <c r="F412" s="389"/>
      <c r="G412" s="389"/>
      <c r="H412" s="388">
        <v>6</v>
      </c>
    </row>
    <row r="413" spans="1:8" hidden="1" x14ac:dyDescent="0.15">
      <c r="A413" s="388">
        <v>409</v>
      </c>
      <c r="B413" s="388" t="s">
        <v>2110</v>
      </c>
      <c r="C413" s="389" t="s">
        <v>1741</v>
      </c>
      <c r="D413" s="389"/>
      <c r="E413" s="389"/>
      <c r="F413" s="389"/>
      <c r="G413" s="389"/>
      <c r="H413" s="388">
        <v>6</v>
      </c>
    </row>
    <row r="414" spans="1:8" hidden="1" x14ac:dyDescent="0.15">
      <c r="A414" s="388">
        <v>410</v>
      </c>
      <c r="B414" s="388" t="s">
        <v>2110</v>
      </c>
      <c r="C414" s="389" t="s">
        <v>1743</v>
      </c>
      <c r="D414" s="389"/>
      <c r="E414" s="389"/>
      <c r="F414" s="389"/>
      <c r="G414" s="389"/>
      <c r="H414" s="388">
        <v>6</v>
      </c>
    </row>
    <row r="415" spans="1:8" hidden="1" x14ac:dyDescent="0.15">
      <c r="A415" s="388">
        <v>411</v>
      </c>
      <c r="B415" s="388" t="s">
        <v>2110</v>
      </c>
      <c r="C415" s="389" t="s">
        <v>844</v>
      </c>
      <c r="D415" s="389"/>
      <c r="E415" s="389"/>
      <c r="F415" s="389"/>
      <c r="G415" s="389"/>
      <c r="H415" s="388">
        <v>6</v>
      </c>
    </row>
    <row r="416" spans="1:8" hidden="1" x14ac:dyDescent="0.15">
      <c r="A416" s="388">
        <v>412</v>
      </c>
      <c r="B416" s="388" t="s">
        <v>2110</v>
      </c>
      <c r="C416" s="389" t="s">
        <v>833</v>
      </c>
      <c r="D416" s="389"/>
      <c r="E416" s="389"/>
      <c r="F416" s="389"/>
      <c r="G416" s="389"/>
      <c r="H416" s="388">
        <v>6</v>
      </c>
    </row>
    <row r="417" spans="1:8" hidden="1" x14ac:dyDescent="0.15">
      <c r="A417" s="388">
        <v>413</v>
      </c>
      <c r="B417" s="388" t="s">
        <v>2110</v>
      </c>
      <c r="C417" s="389" t="s">
        <v>846</v>
      </c>
      <c r="D417" s="389"/>
      <c r="E417" s="389"/>
      <c r="F417" s="389"/>
      <c r="G417" s="389"/>
      <c r="H417" s="388">
        <v>6</v>
      </c>
    </row>
    <row r="418" spans="1:8" hidden="1" x14ac:dyDescent="0.15">
      <c r="A418" s="388">
        <v>414</v>
      </c>
      <c r="B418" s="388" t="s">
        <v>2110</v>
      </c>
      <c r="C418" s="389" t="s">
        <v>1747</v>
      </c>
      <c r="D418" s="389"/>
      <c r="E418" s="389"/>
      <c r="F418" s="389"/>
      <c r="G418" s="389"/>
      <c r="H418" s="388">
        <v>6</v>
      </c>
    </row>
    <row r="419" spans="1:8" hidden="1" x14ac:dyDescent="0.15">
      <c r="A419" s="388">
        <v>415</v>
      </c>
      <c r="B419" s="388" t="s">
        <v>2110</v>
      </c>
      <c r="C419" s="389" t="s">
        <v>1748</v>
      </c>
      <c r="D419" s="389"/>
      <c r="E419" s="389"/>
      <c r="F419" s="389"/>
      <c r="G419" s="389"/>
      <c r="H419" s="388">
        <v>6</v>
      </c>
    </row>
    <row r="420" spans="1:8" hidden="1" x14ac:dyDescent="0.15">
      <c r="A420" s="388">
        <v>416</v>
      </c>
      <c r="B420" s="388" t="s">
        <v>2110</v>
      </c>
      <c r="C420" s="389" t="s">
        <v>1749</v>
      </c>
      <c r="D420" s="389"/>
      <c r="E420" s="389"/>
      <c r="F420" s="389"/>
      <c r="G420" s="389"/>
      <c r="H420" s="388">
        <v>6</v>
      </c>
    </row>
    <row r="421" spans="1:8" hidden="1" x14ac:dyDescent="0.15">
      <c r="A421" s="388">
        <v>417</v>
      </c>
      <c r="B421" s="388" t="s">
        <v>2110</v>
      </c>
      <c r="C421" s="389" t="s">
        <v>1750</v>
      </c>
      <c r="D421" s="389"/>
      <c r="E421" s="389"/>
      <c r="F421" s="389"/>
      <c r="G421" s="389"/>
      <c r="H421" s="388">
        <v>6</v>
      </c>
    </row>
    <row r="422" spans="1:8" hidden="1" x14ac:dyDescent="0.15">
      <c r="A422" s="388">
        <v>418</v>
      </c>
      <c r="B422" s="388" t="s">
        <v>2110</v>
      </c>
      <c r="C422" s="389" t="s">
        <v>2192</v>
      </c>
      <c r="D422" s="389"/>
      <c r="E422" s="389"/>
      <c r="F422" s="389"/>
      <c r="G422" s="389"/>
      <c r="H422" s="388">
        <v>6</v>
      </c>
    </row>
    <row r="423" spans="1:8" hidden="1" x14ac:dyDescent="0.15">
      <c r="A423" s="388">
        <v>419</v>
      </c>
      <c r="B423" s="388" t="s">
        <v>2110</v>
      </c>
      <c r="C423" s="389" t="s">
        <v>1752</v>
      </c>
      <c r="D423" s="389"/>
      <c r="E423" s="389"/>
      <c r="F423" s="389"/>
      <c r="G423" s="389"/>
      <c r="H423" s="388">
        <v>6</v>
      </c>
    </row>
    <row r="424" spans="1:8" hidden="1" x14ac:dyDescent="0.15">
      <c r="A424" s="388">
        <v>420</v>
      </c>
      <c r="B424" s="388" t="s">
        <v>2110</v>
      </c>
      <c r="C424" s="389" t="s">
        <v>1754</v>
      </c>
      <c r="D424" s="389"/>
      <c r="E424" s="389"/>
      <c r="F424" s="389"/>
      <c r="G424" s="389"/>
      <c r="H424" s="388">
        <v>6</v>
      </c>
    </row>
    <row r="425" spans="1:8" hidden="1" x14ac:dyDescent="0.15">
      <c r="A425" s="388">
        <v>421</v>
      </c>
      <c r="B425" s="388" t="s">
        <v>2110</v>
      </c>
      <c r="C425" s="389" t="s">
        <v>1755</v>
      </c>
      <c r="D425" s="389"/>
      <c r="E425" s="389"/>
      <c r="F425" s="389"/>
      <c r="G425" s="389"/>
      <c r="H425" s="388">
        <v>6</v>
      </c>
    </row>
    <row r="426" spans="1:8" hidden="1" x14ac:dyDescent="0.15">
      <c r="A426" s="388">
        <v>422</v>
      </c>
      <c r="B426" s="388" t="s">
        <v>2110</v>
      </c>
      <c r="C426" s="389" t="s">
        <v>1756</v>
      </c>
      <c r="D426" s="389"/>
      <c r="E426" s="389"/>
      <c r="F426" s="389"/>
      <c r="G426" s="389"/>
      <c r="H426" s="388">
        <v>6</v>
      </c>
    </row>
    <row r="427" spans="1:8" hidden="1" x14ac:dyDescent="0.15">
      <c r="A427" s="388">
        <v>423</v>
      </c>
      <c r="B427" s="388" t="s">
        <v>2110</v>
      </c>
      <c r="C427" s="389" t="s">
        <v>1757</v>
      </c>
      <c r="D427" s="389"/>
      <c r="E427" s="389"/>
      <c r="F427" s="389"/>
      <c r="G427" s="389"/>
      <c r="H427" s="388">
        <v>6</v>
      </c>
    </row>
    <row r="428" spans="1:8" hidden="1" x14ac:dyDescent="0.15">
      <c r="A428" s="388">
        <v>424</v>
      </c>
      <c r="B428" s="388" t="s">
        <v>2110</v>
      </c>
      <c r="C428" s="389" t="s">
        <v>1759</v>
      </c>
      <c r="D428" s="389"/>
      <c r="E428" s="389"/>
      <c r="F428" s="389"/>
      <c r="G428" s="389"/>
      <c r="H428" s="388">
        <v>6</v>
      </c>
    </row>
    <row r="429" spans="1:8" hidden="1" x14ac:dyDescent="0.15">
      <c r="A429" s="388">
        <v>425</v>
      </c>
      <c r="B429" s="388" t="s">
        <v>2110</v>
      </c>
      <c r="C429" s="389" t="s">
        <v>1760</v>
      </c>
      <c r="D429" s="389"/>
      <c r="E429" s="389"/>
      <c r="F429" s="389"/>
      <c r="G429" s="389"/>
      <c r="H429" s="388">
        <v>6</v>
      </c>
    </row>
    <row r="430" spans="1:8" hidden="1" x14ac:dyDescent="0.15">
      <c r="A430" s="388">
        <v>426</v>
      </c>
      <c r="B430" s="388" t="s">
        <v>2110</v>
      </c>
      <c r="C430" s="389" t="s">
        <v>1761</v>
      </c>
      <c r="D430" s="389"/>
      <c r="E430" s="389"/>
      <c r="F430" s="389"/>
      <c r="G430" s="389"/>
      <c r="H430" s="388">
        <v>6</v>
      </c>
    </row>
    <row r="431" spans="1:8" x14ac:dyDescent="0.15">
      <c r="A431" s="388">
        <v>427</v>
      </c>
      <c r="B431" s="388" t="s">
        <v>2110</v>
      </c>
      <c r="C431" s="389" t="s">
        <v>1762</v>
      </c>
      <c r="D431" s="389"/>
      <c r="E431" s="389"/>
      <c r="F431" s="389"/>
      <c r="G431" s="389"/>
      <c r="H431" s="388">
        <v>6</v>
      </c>
    </row>
    <row r="432" spans="1:8" hidden="1" x14ac:dyDescent="0.15">
      <c r="A432" s="388">
        <v>428</v>
      </c>
      <c r="B432" s="388" t="s">
        <v>2110</v>
      </c>
      <c r="C432" s="389" t="s">
        <v>1763</v>
      </c>
      <c r="D432" s="389"/>
      <c r="E432" s="389"/>
      <c r="F432" s="389"/>
      <c r="G432" s="389"/>
      <c r="H432" s="388">
        <v>6</v>
      </c>
    </row>
    <row r="433" spans="1:8" hidden="1" x14ac:dyDescent="0.15">
      <c r="A433" s="388">
        <v>429</v>
      </c>
      <c r="B433" s="388" t="s">
        <v>2110</v>
      </c>
      <c r="C433" s="389" t="s">
        <v>1764</v>
      </c>
      <c r="D433" s="389"/>
      <c r="E433" s="389"/>
      <c r="F433" s="389"/>
      <c r="G433" s="389"/>
      <c r="H433" s="388">
        <v>6</v>
      </c>
    </row>
    <row r="434" spans="1:8" hidden="1" x14ac:dyDescent="0.15">
      <c r="A434" s="388">
        <v>430</v>
      </c>
      <c r="B434" s="388" t="s">
        <v>2110</v>
      </c>
      <c r="C434" s="389" t="s">
        <v>1765</v>
      </c>
      <c r="D434" s="389"/>
      <c r="E434" s="389"/>
      <c r="F434" s="389"/>
      <c r="G434" s="389"/>
      <c r="H434" s="388">
        <v>6</v>
      </c>
    </row>
    <row r="435" spans="1:8" hidden="1" x14ac:dyDescent="0.15">
      <c r="A435" s="388">
        <v>431</v>
      </c>
      <c r="B435" s="388" t="s">
        <v>2110</v>
      </c>
      <c r="C435" s="389" t="s">
        <v>2193</v>
      </c>
      <c r="D435" s="389"/>
      <c r="E435" s="389"/>
      <c r="F435" s="389"/>
      <c r="G435" s="389"/>
      <c r="H435" s="388">
        <v>6</v>
      </c>
    </row>
    <row r="436" spans="1:8" hidden="1" x14ac:dyDescent="0.15">
      <c r="A436" s="388">
        <v>432</v>
      </c>
      <c r="B436" s="388" t="s">
        <v>2110</v>
      </c>
      <c r="C436" s="389" t="s">
        <v>1766</v>
      </c>
      <c r="D436" s="389"/>
      <c r="E436" s="389"/>
      <c r="F436" s="389"/>
      <c r="G436" s="389"/>
      <c r="H436" s="388">
        <v>6</v>
      </c>
    </row>
    <row r="437" spans="1:8" hidden="1" x14ac:dyDescent="0.15">
      <c r="A437" s="388">
        <v>433</v>
      </c>
      <c r="B437" s="388" t="s">
        <v>2110</v>
      </c>
      <c r="C437" s="389" t="s">
        <v>1767</v>
      </c>
      <c r="D437" s="389"/>
      <c r="E437" s="389"/>
      <c r="F437" s="389"/>
      <c r="G437" s="389"/>
      <c r="H437" s="388">
        <v>7</v>
      </c>
    </row>
    <row r="438" spans="1:8" hidden="1" x14ac:dyDescent="0.15">
      <c r="A438" s="388">
        <v>434</v>
      </c>
      <c r="B438" s="388" t="s">
        <v>2110</v>
      </c>
      <c r="C438" s="389" t="s">
        <v>1768</v>
      </c>
      <c r="D438" s="389"/>
      <c r="E438" s="389"/>
      <c r="F438" s="389"/>
      <c r="G438" s="389"/>
      <c r="H438" s="388">
        <v>6</v>
      </c>
    </row>
    <row r="439" spans="1:8" hidden="1" x14ac:dyDescent="0.15">
      <c r="A439" s="388">
        <v>435</v>
      </c>
      <c r="B439" s="388" t="s">
        <v>2110</v>
      </c>
      <c r="C439" s="389" t="s">
        <v>1770</v>
      </c>
      <c r="D439" s="389"/>
      <c r="E439" s="389"/>
      <c r="F439" s="389"/>
      <c r="G439" s="389"/>
      <c r="H439" s="388">
        <v>6</v>
      </c>
    </row>
    <row r="440" spans="1:8" hidden="1" x14ac:dyDescent="0.15">
      <c r="A440" s="388">
        <v>436</v>
      </c>
      <c r="B440" s="388" t="s">
        <v>2110</v>
      </c>
      <c r="C440" s="389" t="s">
        <v>1771</v>
      </c>
      <c r="D440" s="389"/>
      <c r="E440" s="389"/>
      <c r="F440" s="389"/>
      <c r="G440" s="389"/>
      <c r="H440" s="388">
        <v>6</v>
      </c>
    </row>
    <row r="441" spans="1:8" hidden="1" x14ac:dyDescent="0.15">
      <c r="A441" s="388">
        <v>437</v>
      </c>
      <c r="B441" s="388" t="s">
        <v>2110</v>
      </c>
      <c r="C441" s="389" t="s">
        <v>2194</v>
      </c>
      <c r="D441" s="389"/>
      <c r="E441" s="389"/>
      <c r="F441" s="389"/>
      <c r="G441" s="389"/>
      <c r="H441" s="388">
        <v>6</v>
      </c>
    </row>
    <row r="442" spans="1:8" hidden="1" x14ac:dyDescent="0.15">
      <c r="A442" s="388">
        <v>438</v>
      </c>
      <c r="B442" s="388" t="s">
        <v>2110</v>
      </c>
      <c r="C442" s="389" t="s">
        <v>1773</v>
      </c>
      <c r="D442" s="389"/>
      <c r="E442" s="389"/>
      <c r="F442" s="389"/>
      <c r="G442" s="389"/>
      <c r="H442" s="388">
        <v>6</v>
      </c>
    </row>
    <row r="443" spans="1:8" hidden="1" x14ac:dyDescent="0.15">
      <c r="A443" s="388">
        <v>439</v>
      </c>
      <c r="B443" s="388" t="s">
        <v>2110</v>
      </c>
      <c r="C443" s="389" t="s">
        <v>1774</v>
      </c>
      <c r="D443" s="389"/>
      <c r="E443" s="389"/>
      <c r="F443" s="389"/>
      <c r="G443" s="389"/>
      <c r="H443" s="388">
        <v>6</v>
      </c>
    </row>
    <row r="444" spans="1:8" hidden="1" x14ac:dyDescent="0.15">
      <c r="A444" s="388">
        <v>440</v>
      </c>
      <c r="B444" s="388" t="s">
        <v>2110</v>
      </c>
      <c r="C444" s="389" t="s">
        <v>1776</v>
      </c>
      <c r="D444" s="389"/>
      <c r="E444" s="389"/>
      <c r="F444" s="389"/>
      <c r="G444" s="389"/>
      <c r="H444" s="388">
        <v>6</v>
      </c>
    </row>
    <row r="445" spans="1:8" hidden="1" x14ac:dyDescent="0.15">
      <c r="A445" s="388">
        <v>441</v>
      </c>
      <c r="B445" s="388" t="s">
        <v>2110</v>
      </c>
      <c r="C445" s="389" t="s">
        <v>2195</v>
      </c>
      <c r="D445" s="389"/>
      <c r="E445" s="389"/>
      <c r="F445" s="389"/>
      <c r="G445" s="389"/>
      <c r="H445" s="388">
        <v>6</v>
      </c>
    </row>
    <row r="446" spans="1:8" hidden="1" x14ac:dyDescent="0.15">
      <c r="A446" s="388">
        <v>442</v>
      </c>
      <c r="B446" s="388" t="s">
        <v>2110</v>
      </c>
      <c r="C446" s="389" t="s">
        <v>847</v>
      </c>
      <c r="D446" s="389"/>
      <c r="E446" s="389"/>
      <c r="F446" s="389"/>
      <c r="G446" s="389"/>
      <c r="H446" s="388">
        <v>6</v>
      </c>
    </row>
    <row r="447" spans="1:8" hidden="1" x14ac:dyDescent="0.15">
      <c r="A447" s="388">
        <v>443</v>
      </c>
      <c r="B447" s="388" t="s">
        <v>2110</v>
      </c>
      <c r="C447" s="389" t="s">
        <v>1778</v>
      </c>
      <c r="D447" s="389"/>
      <c r="E447" s="389"/>
      <c r="F447" s="389"/>
      <c r="G447" s="389"/>
      <c r="H447" s="388">
        <v>6</v>
      </c>
    </row>
    <row r="448" spans="1:8" hidden="1" x14ac:dyDescent="0.15">
      <c r="A448" s="388">
        <v>444</v>
      </c>
      <c r="B448" s="388" t="s">
        <v>2110</v>
      </c>
      <c r="C448" s="389" t="s">
        <v>1779</v>
      </c>
      <c r="D448" s="389"/>
      <c r="E448" s="389"/>
      <c r="F448" s="389"/>
      <c r="G448" s="389"/>
      <c r="H448" s="388">
        <v>6</v>
      </c>
    </row>
    <row r="449" spans="1:8" hidden="1" x14ac:dyDescent="0.15">
      <c r="A449" s="388">
        <v>445</v>
      </c>
      <c r="B449" s="388" t="s">
        <v>2110</v>
      </c>
      <c r="C449" s="389" t="s">
        <v>1780</v>
      </c>
      <c r="D449" s="389"/>
      <c r="E449" s="389"/>
      <c r="F449" s="389"/>
      <c r="G449" s="389"/>
      <c r="H449" s="388">
        <v>6</v>
      </c>
    </row>
    <row r="450" spans="1:8" hidden="1" x14ac:dyDescent="0.15">
      <c r="A450" s="388">
        <v>446</v>
      </c>
      <c r="B450" s="388" t="s">
        <v>2110</v>
      </c>
      <c r="C450" s="389" t="s">
        <v>1781</v>
      </c>
      <c r="D450" s="389"/>
      <c r="E450" s="389"/>
      <c r="F450" s="389"/>
      <c r="G450" s="389"/>
      <c r="H450" s="388">
        <v>6</v>
      </c>
    </row>
    <row r="451" spans="1:8" hidden="1" x14ac:dyDescent="0.15">
      <c r="A451" s="388">
        <v>447</v>
      </c>
      <c r="B451" s="388" t="s">
        <v>2110</v>
      </c>
      <c r="C451" s="389" t="s">
        <v>1782</v>
      </c>
      <c r="D451" s="389"/>
      <c r="E451" s="389"/>
      <c r="F451" s="389"/>
      <c r="G451" s="389"/>
      <c r="H451" s="388">
        <v>6</v>
      </c>
    </row>
    <row r="452" spans="1:8" hidden="1" x14ac:dyDescent="0.15">
      <c r="A452" s="388">
        <v>448</v>
      </c>
      <c r="B452" s="388" t="s">
        <v>2110</v>
      </c>
      <c r="C452" s="389" t="s">
        <v>1784</v>
      </c>
      <c r="D452" s="389"/>
      <c r="E452" s="389"/>
      <c r="F452" s="389"/>
      <c r="G452" s="389"/>
      <c r="H452" s="388">
        <v>6</v>
      </c>
    </row>
    <row r="453" spans="1:8" hidden="1" x14ac:dyDescent="0.15">
      <c r="A453" s="388">
        <v>449</v>
      </c>
      <c r="B453" s="388" t="s">
        <v>2110</v>
      </c>
      <c r="C453" s="389" t="s">
        <v>1347</v>
      </c>
      <c r="D453" s="389"/>
      <c r="E453" s="389"/>
      <c r="F453" s="389"/>
      <c r="G453" s="389"/>
      <c r="H453" s="388">
        <v>6</v>
      </c>
    </row>
    <row r="454" spans="1:8" hidden="1" x14ac:dyDescent="0.15">
      <c r="A454" s="388">
        <v>450</v>
      </c>
      <c r="B454" s="388" t="s">
        <v>2110</v>
      </c>
      <c r="C454" s="389" t="s">
        <v>1785</v>
      </c>
      <c r="D454" s="389"/>
      <c r="E454" s="389"/>
      <c r="F454" s="389"/>
      <c r="G454" s="389"/>
      <c r="H454" s="388">
        <v>6</v>
      </c>
    </row>
    <row r="455" spans="1:8" hidden="1" x14ac:dyDescent="0.15">
      <c r="A455" s="388">
        <v>451</v>
      </c>
      <c r="B455" s="388" t="s">
        <v>2110</v>
      </c>
      <c r="C455" s="389" t="s">
        <v>841</v>
      </c>
      <c r="D455" s="389"/>
      <c r="E455" s="389"/>
      <c r="F455" s="389"/>
      <c r="G455" s="389"/>
      <c r="H455" s="388">
        <v>6</v>
      </c>
    </row>
    <row r="456" spans="1:8" hidden="1" x14ac:dyDescent="0.15">
      <c r="A456" s="388">
        <v>452</v>
      </c>
      <c r="B456" s="388" t="s">
        <v>2110</v>
      </c>
      <c r="C456" s="389" t="s">
        <v>1787</v>
      </c>
      <c r="D456" s="389"/>
      <c r="E456" s="389"/>
      <c r="F456" s="389"/>
      <c r="G456" s="389"/>
      <c r="H456" s="388">
        <v>6</v>
      </c>
    </row>
    <row r="457" spans="1:8" hidden="1" x14ac:dyDescent="0.15">
      <c r="A457" s="388">
        <v>453</v>
      </c>
      <c r="B457" s="388" t="s">
        <v>2110</v>
      </c>
      <c r="C457" s="389" t="s">
        <v>1791</v>
      </c>
      <c r="D457" s="389"/>
      <c r="E457" s="389"/>
      <c r="F457" s="389"/>
      <c r="G457" s="389"/>
      <c r="H457" s="388">
        <v>6</v>
      </c>
    </row>
    <row r="458" spans="1:8" hidden="1" x14ac:dyDescent="0.15">
      <c r="A458" s="388">
        <v>454</v>
      </c>
      <c r="B458" s="388" t="s">
        <v>2110</v>
      </c>
      <c r="C458" s="389" t="s">
        <v>1793</v>
      </c>
      <c r="D458" s="389"/>
      <c r="E458" s="389"/>
      <c r="F458" s="389"/>
      <c r="G458" s="389"/>
      <c r="H458" s="388">
        <v>6</v>
      </c>
    </row>
    <row r="459" spans="1:8" hidden="1" x14ac:dyDescent="0.15">
      <c r="A459" s="388">
        <v>455</v>
      </c>
      <c r="B459" s="388" t="s">
        <v>2110</v>
      </c>
      <c r="C459" s="389" t="s">
        <v>1795</v>
      </c>
      <c r="D459" s="389"/>
      <c r="E459" s="389"/>
      <c r="F459" s="389"/>
      <c r="G459" s="389"/>
      <c r="H459" s="388">
        <v>6</v>
      </c>
    </row>
    <row r="460" spans="1:8" hidden="1" x14ac:dyDescent="0.15">
      <c r="A460" s="388">
        <v>456</v>
      </c>
      <c r="B460" s="388" t="s">
        <v>2110</v>
      </c>
      <c r="C460" s="389" t="s">
        <v>1796</v>
      </c>
      <c r="D460" s="389"/>
      <c r="E460" s="389"/>
      <c r="F460" s="389"/>
      <c r="G460" s="389"/>
      <c r="H460" s="388">
        <v>6</v>
      </c>
    </row>
    <row r="461" spans="1:8" hidden="1" x14ac:dyDescent="0.15">
      <c r="A461" s="388">
        <v>457</v>
      </c>
      <c r="B461" s="388" t="s">
        <v>2110</v>
      </c>
      <c r="C461" s="389" t="s">
        <v>1798</v>
      </c>
      <c r="D461" s="389"/>
      <c r="E461" s="389"/>
      <c r="F461" s="389"/>
      <c r="G461" s="389"/>
      <c r="H461" s="388">
        <v>6</v>
      </c>
    </row>
    <row r="462" spans="1:8" hidden="1" x14ac:dyDescent="0.15">
      <c r="A462" s="388">
        <v>458</v>
      </c>
      <c r="B462" s="388" t="s">
        <v>2110</v>
      </c>
      <c r="C462" s="389" t="s">
        <v>1799</v>
      </c>
      <c r="D462" s="389"/>
      <c r="E462" s="389"/>
      <c r="F462" s="389"/>
      <c r="G462" s="389"/>
      <c r="H462" s="388">
        <v>6</v>
      </c>
    </row>
    <row r="463" spans="1:8" hidden="1" x14ac:dyDescent="0.15">
      <c r="A463" s="388">
        <v>459</v>
      </c>
      <c r="B463" s="388" t="s">
        <v>2110</v>
      </c>
      <c r="C463" s="389" t="s">
        <v>1800</v>
      </c>
      <c r="D463" s="389"/>
      <c r="E463" s="389"/>
      <c r="F463" s="389"/>
      <c r="G463" s="389"/>
      <c r="H463" s="388">
        <v>6</v>
      </c>
    </row>
    <row r="464" spans="1:8" hidden="1" x14ac:dyDescent="0.15">
      <c r="A464" s="388">
        <v>460</v>
      </c>
      <c r="B464" s="388" t="s">
        <v>2110</v>
      </c>
      <c r="C464" s="389" t="s">
        <v>1801</v>
      </c>
      <c r="D464" s="389"/>
      <c r="E464" s="389"/>
      <c r="F464" s="389"/>
      <c r="G464" s="389"/>
      <c r="H464" s="388">
        <v>6</v>
      </c>
    </row>
    <row r="465" spans="1:8" hidden="1" x14ac:dyDescent="0.15">
      <c r="A465" s="388">
        <v>461</v>
      </c>
      <c r="B465" s="388" t="s">
        <v>2110</v>
      </c>
      <c r="C465" s="389" t="s">
        <v>1802</v>
      </c>
      <c r="D465" s="389"/>
      <c r="E465" s="389"/>
      <c r="F465" s="389"/>
      <c r="G465" s="389"/>
      <c r="H465" s="388">
        <v>6</v>
      </c>
    </row>
    <row r="466" spans="1:8" hidden="1" x14ac:dyDescent="0.15">
      <c r="A466" s="388">
        <v>462</v>
      </c>
      <c r="B466" s="388" t="s">
        <v>2110</v>
      </c>
      <c r="C466" s="389" t="s">
        <v>1804</v>
      </c>
      <c r="D466" s="389"/>
      <c r="E466" s="389"/>
      <c r="F466" s="389"/>
      <c r="G466" s="389"/>
      <c r="H466" s="388">
        <v>6</v>
      </c>
    </row>
    <row r="467" spans="1:8" hidden="1" x14ac:dyDescent="0.15">
      <c r="A467" s="388">
        <v>463</v>
      </c>
      <c r="B467" s="388" t="s">
        <v>2110</v>
      </c>
      <c r="C467" s="389" t="s">
        <v>1806</v>
      </c>
      <c r="D467" s="389"/>
      <c r="E467" s="389"/>
      <c r="F467" s="389"/>
      <c r="G467" s="389"/>
      <c r="H467" s="388">
        <v>6</v>
      </c>
    </row>
    <row r="468" spans="1:8" hidden="1" x14ac:dyDescent="0.15">
      <c r="A468" s="388">
        <v>464</v>
      </c>
      <c r="B468" s="388" t="s">
        <v>2110</v>
      </c>
      <c r="C468" s="389" t="s">
        <v>1808</v>
      </c>
      <c r="D468" s="389"/>
      <c r="E468" s="389"/>
      <c r="F468" s="389"/>
      <c r="G468" s="389"/>
      <c r="H468" s="388">
        <v>6</v>
      </c>
    </row>
    <row r="469" spans="1:8" hidden="1" x14ac:dyDescent="0.15">
      <c r="A469" s="388">
        <v>465</v>
      </c>
      <c r="B469" s="388" t="s">
        <v>2110</v>
      </c>
      <c r="C469" s="389" t="s">
        <v>1809</v>
      </c>
      <c r="D469" s="389"/>
      <c r="E469" s="389"/>
      <c r="F469" s="389"/>
      <c r="G469" s="389"/>
      <c r="H469" s="388">
        <v>6</v>
      </c>
    </row>
    <row r="470" spans="1:8" hidden="1" x14ac:dyDescent="0.15">
      <c r="A470" s="388">
        <v>466</v>
      </c>
      <c r="B470" s="388" t="s">
        <v>2110</v>
      </c>
      <c r="C470" s="389" t="s">
        <v>1810</v>
      </c>
      <c r="D470" s="389"/>
      <c r="E470" s="389"/>
      <c r="F470" s="389"/>
      <c r="G470" s="389"/>
      <c r="H470" s="388">
        <v>6</v>
      </c>
    </row>
    <row r="471" spans="1:8" hidden="1" x14ac:dyDescent="0.15">
      <c r="A471" s="388">
        <v>467</v>
      </c>
      <c r="B471" s="388" t="s">
        <v>2110</v>
      </c>
      <c r="C471" s="389" t="s">
        <v>1812</v>
      </c>
      <c r="D471" s="389"/>
      <c r="E471" s="389"/>
      <c r="F471" s="389"/>
      <c r="G471" s="389"/>
      <c r="H471" s="388">
        <v>6</v>
      </c>
    </row>
    <row r="472" spans="1:8" hidden="1" x14ac:dyDescent="0.15">
      <c r="A472" s="388">
        <v>468</v>
      </c>
      <c r="B472" s="388" t="s">
        <v>2110</v>
      </c>
      <c r="C472" s="389" t="s">
        <v>1813</v>
      </c>
      <c r="D472" s="389"/>
      <c r="E472" s="389"/>
      <c r="F472" s="389"/>
      <c r="G472" s="389"/>
      <c r="H472" s="388">
        <v>6</v>
      </c>
    </row>
    <row r="473" spans="1:8" hidden="1" x14ac:dyDescent="0.15">
      <c r="A473" s="388">
        <v>469</v>
      </c>
      <c r="B473" s="388" t="s">
        <v>2110</v>
      </c>
      <c r="C473" s="389" t="s">
        <v>1815</v>
      </c>
      <c r="D473" s="389"/>
      <c r="E473" s="389"/>
      <c r="F473" s="389"/>
      <c r="G473" s="389"/>
      <c r="H473" s="388">
        <v>6</v>
      </c>
    </row>
    <row r="474" spans="1:8" hidden="1" x14ac:dyDescent="0.15">
      <c r="A474" s="388">
        <v>470</v>
      </c>
      <c r="B474" s="388" t="s">
        <v>2110</v>
      </c>
      <c r="C474" s="389" t="s">
        <v>1817</v>
      </c>
      <c r="D474" s="389"/>
      <c r="E474" s="389"/>
      <c r="F474" s="389"/>
      <c r="G474" s="389"/>
      <c r="H474" s="388">
        <v>6</v>
      </c>
    </row>
    <row r="475" spans="1:8" hidden="1" x14ac:dyDescent="0.15">
      <c r="A475" s="388">
        <v>471</v>
      </c>
      <c r="B475" s="388" t="s">
        <v>2110</v>
      </c>
      <c r="C475" s="389" t="s">
        <v>1818</v>
      </c>
      <c r="D475" s="389"/>
      <c r="E475" s="389"/>
      <c r="F475" s="389"/>
      <c r="G475" s="389"/>
      <c r="H475" s="388">
        <v>6</v>
      </c>
    </row>
    <row r="476" spans="1:8" hidden="1" x14ac:dyDescent="0.15">
      <c r="A476" s="388">
        <v>472</v>
      </c>
      <c r="B476" s="388" t="s">
        <v>2110</v>
      </c>
      <c r="C476" s="389" t="s">
        <v>1819</v>
      </c>
      <c r="D476" s="389"/>
      <c r="E476" s="389"/>
      <c r="F476" s="389"/>
      <c r="G476" s="389"/>
      <c r="H476" s="388">
        <v>6</v>
      </c>
    </row>
    <row r="477" spans="1:8" hidden="1" x14ac:dyDescent="0.15">
      <c r="A477" s="388">
        <v>473</v>
      </c>
      <c r="B477" s="388" t="s">
        <v>2110</v>
      </c>
      <c r="C477" s="389" t="s">
        <v>1820</v>
      </c>
      <c r="D477" s="389"/>
      <c r="E477" s="389"/>
      <c r="F477" s="389"/>
      <c r="G477" s="389"/>
      <c r="H477" s="388">
        <v>6</v>
      </c>
    </row>
    <row r="478" spans="1:8" hidden="1" x14ac:dyDescent="0.15">
      <c r="A478" s="388">
        <v>474</v>
      </c>
      <c r="B478" s="388" t="s">
        <v>2110</v>
      </c>
      <c r="C478" s="389" t="s">
        <v>830</v>
      </c>
      <c r="D478" s="389"/>
      <c r="E478" s="389"/>
      <c r="F478" s="389"/>
      <c r="G478" s="389"/>
      <c r="H478" s="388">
        <v>6</v>
      </c>
    </row>
    <row r="479" spans="1:8" hidden="1" x14ac:dyDescent="0.15">
      <c r="A479" s="388">
        <v>475</v>
      </c>
      <c r="B479" s="388" t="s">
        <v>2110</v>
      </c>
      <c r="C479" s="389" t="s">
        <v>1821</v>
      </c>
      <c r="D479" s="389"/>
      <c r="E479" s="389"/>
      <c r="F479" s="389"/>
      <c r="G479" s="389"/>
      <c r="H479" s="388">
        <v>6</v>
      </c>
    </row>
    <row r="480" spans="1:8" hidden="1" x14ac:dyDescent="0.15">
      <c r="A480" s="388">
        <v>476</v>
      </c>
      <c r="B480" s="388" t="s">
        <v>2110</v>
      </c>
      <c r="C480" s="389" t="s">
        <v>1822</v>
      </c>
      <c r="D480" s="389"/>
      <c r="E480" s="389"/>
      <c r="F480" s="389"/>
      <c r="G480" s="389"/>
      <c r="H480" s="388">
        <v>6</v>
      </c>
    </row>
    <row r="481" spans="1:8" hidden="1" x14ac:dyDescent="0.15">
      <c r="A481" s="388">
        <v>477</v>
      </c>
      <c r="B481" s="388" t="s">
        <v>2110</v>
      </c>
      <c r="C481" s="389" t="s">
        <v>1824</v>
      </c>
      <c r="D481" s="389"/>
      <c r="E481" s="389"/>
      <c r="F481" s="389"/>
      <c r="G481" s="389"/>
      <c r="H481" s="388">
        <v>6</v>
      </c>
    </row>
    <row r="482" spans="1:8" hidden="1" x14ac:dyDescent="0.15">
      <c r="A482" s="388">
        <v>478</v>
      </c>
      <c r="B482" s="388" t="s">
        <v>2110</v>
      </c>
      <c r="C482" s="389" t="s">
        <v>1826</v>
      </c>
      <c r="D482" s="389"/>
      <c r="E482" s="389"/>
      <c r="F482" s="389"/>
      <c r="G482" s="389"/>
      <c r="H482" s="388">
        <v>6</v>
      </c>
    </row>
    <row r="483" spans="1:8" hidden="1" x14ac:dyDescent="0.15">
      <c r="A483" s="388">
        <v>479</v>
      </c>
      <c r="B483" s="388" t="s">
        <v>2110</v>
      </c>
      <c r="C483" s="389" t="s">
        <v>1827</v>
      </c>
      <c r="D483" s="389"/>
      <c r="E483" s="389"/>
      <c r="F483" s="389"/>
      <c r="G483" s="389"/>
      <c r="H483" s="388">
        <v>6</v>
      </c>
    </row>
    <row r="484" spans="1:8" hidden="1" x14ac:dyDescent="0.15">
      <c r="A484" s="388">
        <v>480</v>
      </c>
      <c r="B484" s="388" t="s">
        <v>2110</v>
      </c>
      <c r="C484" s="389" t="s">
        <v>1829</v>
      </c>
      <c r="D484" s="389"/>
      <c r="E484" s="389"/>
      <c r="F484" s="389"/>
      <c r="G484" s="389"/>
      <c r="H484" s="388">
        <v>6</v>
      </c>
    </row>
    <row r="485" spans="1:8" hidden="1" x14ac:dyDescent="0.15">
      <c r="A485" s="388">
        <v>481</v>
      </c>
      <c r="B485" s="388" t="s">
        <v>2110</v>
      </c>
      <c r="C485" s="389" t="s">
        <v>1830</v>
      </c>
      <c r="D485" s="389"/>
      <c r="E485" s="389"/>
      <c r="F485" s="389"/>
      <c r="G485" s="389"/>
      <c r="H485" s="388">
        <v>6</v>
      </c>
    </row>
    <row r="486" spans="1:8" hidden="1" x14ac:dyDescent="0.15">
      <c r="A486" s="388">
        <v>482</v>
      </c>
      <c r="B486" s="388" t="s">
        <v>2110</v>
      </c>
      <c r="C486" s="389" t="s">
        <v>1831</v>
      </c>
      <c r="D486" s="389"/>
      <c r="E486" s="389"/>
      <c r="F486" s="389"/>
      <c r="G486" s="389"/>
      <c r="H486" s="388">
        <v>6</v>
      </c>
    </row>
    <row r="487" spans="1:8" hidden="1" x14ac:dyDescent="0.15">
      <c r="A487" s="388">
        <v>483</v>
      </c>
      <c r="B487" s="388" t="s">
        <v>2110</v>
      </c>
      <c r="C487" s="389" t="s">
        <v>1832</v>
      </c>
      <c r="D487" s="389"/>
      <c r="E487" s="389"/>
      <c r="F487" s="389"/>
      <c r="G487" s="389"/>
      <c r="H487" s="388">
        <v>6</v>
      </c>
    </row>
    <row r="488" spans="1:8" hidden="1" x14ac:dyDescent="0.15">
      <c r="A488" s="388">
        <v>484</v>
      </c>
      <c r="B488" s="388" t="s">
        <v>2110</v>
      </c>
      <c r="C488" s="389" t="s">
        <v>1833</v>
      </c>
      <c r="D488" s="389"/>
      <c r="E488" s="389"/>
      <c r="F488" s="389"/>
      <c r="G488" s="389"/>
      <c r="H488" s="388">
        <v>6</v>
      </c>
    </row>
    <row r="489" spans="1:8" hidden="1" x14ac:dyDescent="0.15">
      <c r="A489" s="388">
        <v>485</v>
      </c>
      <c r="B489" s="388" t="s">
        <v>2110</v>
      </c>
      <c r="C489" s="389" t="s">
        <v>1834</v>
      </c>
      <c r="D489" s="389"/>
      <c r="E489" s="389"/>
      <c r="F489" s="389"/>
      <c r="G489" s="389"/>
      <c r="H489" s="388">
        <v>6</v>
      </c>
    </row>
    <row r="490" spans="1:8" hidden="1" x14ac:dyDescent="0.15">
      <c r="A490" s="388">
        <v>486</v>
      </c>
      <c r="B490" s="388" t="s">
        <v>2110</v>
      </c>
      <c r="C490" s="389" t="s">
        <v>1835</v>
      </c>
      <c r="D490" s="389"/>
      <c r="E490" s="389"/>
      <c r="F490" s="389"/>
      <c r="G490" s="389"/>
      <c r="H490" s="388">
        <v>6</v>
      </c>
    </row>
    <row r="491" spans="1:8" hidden="1" x14ac:dyDescent="0.15">
      <c r="A491" s="388">
        <v>487</v>
      </c>
      <c r="B491" s="388" t="s">
        <v>2110</v>
      </c>
      <c r="C491" s="389" t="s">
        <v>1836</v>
      </c>
      <c r="D491" s="389"/>
      <c r="E491" s="389"/>
      <c r="F491" s="389"/>
      <c r="G491" s="389"/>
      <c r="H491" s="388">
        <v>6</v>
      </c>
    </row>
    <row r="492" spans="1:8" hidden="1" x14ac:dyDescent="0.15">
      <c r="A492" s="388">
        <v>488</v>
      </c>
      <c r="B492" s="388" t="s">
        <v>2110</v>
      </c>
      <c r="C492" s="389" t="s">
        <v>1837</v>
      </c>
      <c r="D492" s="389"/>
      <c r="E492" s="389"/>
      <c r="F492" s="389"/>
      <c r="G492" s="389"/>
      <c r="H492" s="388">
        <v>6</v>
      </c>
    </row>
    <row r="493" spans="1:8" hidden="1" x14ac:dyDescent="0.15">
      <c r="A493" s="388">
        <v>489</v>
      </c>
      <c r="B493" s="388" t="s">
        <v>2110</v>
      </c>
      <c r="C493" s="389" t="s">
        <v>1840</v>
      </c>
      <c r="D493" s="389"/>
      <c r="E493" s="389"/>
      <c r="F493" s="389"/>
      <c r="G493" s="389"/>
      <c r="H493" s="388">
        <v>6</v>
      </c>
    </row>
    <row r="494" spans="1:8" hidden="1" x14ac:dyDescent="0.15">
      <c r="A494" s="388">
        <v>490</v>
      </c>
      <c r="B494" s="388" t="s">
        <v>2110</v>
      </c>
      <c r="C494" s="389" t="s">
        <v>1841</v>
      </c>
      <c r="D494" s="389"/>
      <c r="E494" s="389"/>
      <c r="F494" s="389"/>
      <c r="G494" s="389"/>
      <c r="H494" s="388">
        <v>6</v>
      </c>
    </row>
    <row r="495" spans="1:8" hidden="1" x14ac:dyDescent="0.15">
      <c r="A495" s="388">
        <v>491</v>
      </c>
      <c r="B495" s="388" t="s">
        <v>2110</v>
      </c>
      <c r="C495" s="389" t="s">
        <v>1842</v>
      </c>
      <c r="D495" s="389"/>
      <c r="E495" s="389"/>
      <c r="F495" s="389"/>
      <c r="G495" s="389"/>
      <c r="H495" s="388">
        <v>6</v>
      </c>
    </row>
    <row r="496" spans="1:8" hidden="1" x14ac:dyDescent="0.15">
      <c r="A496" s="388">
        <v>492</v>
      </c>
      <c r="B496" s="388" t="s">
        <v>2110</v>
      </c>
      <c r="C496" s="389" t="s">
        <v>1843</v>
      </c>
      <c r="D496" s="389"/>
      <c r="E496" s="389"/>
      <c r="F496" s="389"/>
      <c r="G496" s="389"/>
      <c r="H496" s="388">
        <v>6</v>
      </c>
    </row>
    <row r="497" spans="1:8" hidden="1" x14ac:dyDescent="0.15">
      <c r="A497" s="388">
        <v>493</v>
      </c>
      <c r="B497" s="388" t="s">
        <v>2110</v>
      </c>
      <c r="C497" s="389" t="s">
        <v>1844</v>
      </c>
      <c r="D497" s="389"/>
      <c r="E497" s="389"/>
      <c r="F497" s="389"/>
      <c r="G497" s="389"/>
      <c r="H497" s="388">
        <v>6</v>
      </c>
    </row>
    <row r="498" spans="1:8" hidden="1" x14ac:dyDescent="0.15">
      <c r="A498" s="388">
        <v>494</v>
      </c>
      <c r="B498" s="388" t="s">
        <v>2110</v>
      </c>
      <c r="C498" s="389" t="s">
        <v>1845</v>
      </c>
      <c r="D498" s="389"/>
      <c r="E498" s="389"/>
      <c r="F498" s="389"/>
      <c r="G498" s="389"/>
      <c r="H498" s="388">
        <v>6</v>
      </c>
    </row>
    <row r="499" spans="1:8" hidden="1" x14ac:dyDescent="0.15">
      <c r="A499" s="388">
        <v>495</v>
      </c>
      <c r="B499" s="388" t="s">
        <v>2110</v>
      </c>
      <c r="C499" s="389" t="s">
        <v>1846</v>
      </c>
      <c r="D499" s="389"/>
      <c r="E499" s="389"/>
      <c r="F499" s="389"/>
      <c r="G499" s="389"/>
      <c r="H499" s="388">
        <v>6</v>
      </c>
    </row>
    <row r="500" spans="1:8" hidden="1" x14ac:dyDescent="0.15">
      <c r="A500" s="388">
        <v>496</v>
      </c>
      <c r="B500" s="388" t="s">
        <v>2110</v>
      </c>
      <c r="C500" s="389" t="s">
        <v>2196</v>
      </c>
      <c r="D500" s="389"/>
      <c r="E500" s="389"/>
      <c r="F500" s="389"/>
      <c r="G500" s="389"/>
      <c r="H500" s="388">
        <v>6</v>
      </c>
    </row>
    <row r="501" spans="1:8" hidden="1" x14ac:dyDescent="0.15">
      <c r="A501" s="388">
        <v>497</v>
      </c>
      <c r="B501" s="388" t="s">
        <v>2110</v>
      </c>
      <c r="C501" s="389" t="s">
        <v>1847</v>
      </c>
      <c r="D501" s="389"/>
      <c r="E501" s="389"/>
      <c r="F501" s="389"/>
      <c r="G501" s="389"/>
      <c r="H501" s="388">
        <v>6</v>
      </c>
    </row>
    <row r="502" spans="1:8" hidden="1" x14ac:dyDescent="0.15">
      <c r="A502" s="388">
        <v>498</v>
      </c>
      <c r="B502" s="388" t="s">
        <v>2110</v>
      </c>
      <c r="C502" s="389" t="s">
        <v>1848</v>
      </c>
      <c r="D502" s="389"/>
      <c r="E502" s="389"/>
      <c r="F502" s="389"/>
      <c r="G502" s="389"/>
      <c r="H502" s="388">
        <v>6</v>
      </c>
    </row>
    <row r="503" spans="1:8" hidden="1" x14ac:dyDescent="0.15">
      <c r="A503" s="388">
        <v>499</v>
      </c>
      <c r="B503" s="388" t="s">
        <v>2110</v>
      </c>
      <c r="C503" s="389" t="s">
        <v>1849</v>
      </c>
      <c r="D503" s="389"/>
      <c r="E503" s="389"/>
      <c r="F503" s="389"/>
      <c r="G503" s="389"/>
      <c r="H503" s="388">
        <v>6</v>
      </c>
    </row>
    <row r="504" spans="1:8" hidden="1" x14ac:dyDescent="0.15">
      <c r="A504" s="388">
        <v>500</v>
      </c>
      <c r="B504" s="388" t="s">
        <v>2110</v>
      </c>
      <c r="C504" s="389" t="s">
        <v>1850</v>
      </c>
      <c r="D504" s="389"/>
      <c r="E504" s="389"/>
      <c r="F504" s="389"/>
      <c r="G504" s="389"/>
      <c r="H504" s="388">
        <v>6</v>
      </c>
    </row>
    <row r="505" spans="1:8" hidden="1" x14ac:dyDescent="0.15">
      <c r="A505" s="388">
        <v>501</v>
      </c>
      <c r="B505" s="388" t="s">
        <v>2110</v>
      </c>
      <c r="C505" s="389" t="s">
        <v>1851</v>
      </c>
      <c r="D505" s="389"/>
      <c r="E505" s="389"/>
      <c r="F505" s="389"/>
      <c r="G505" s="389"/>
      <c r="H505" s="388">
        <v>6</v>
      </c>
    </row>
    <row r="506" spans="1:8" hidden="1" x14ac:dyDescent="0.15">
      <c r="A506" s="388">
        <v>502</v>
      </c>
      <c r="B506" s="388" t="s">
        <v>2110</v>
      </c>
      <c r="C506" s="389" t="s">
        <v>1853</v>
      </c>
      <c r="D506" s="389"/>
      <c r="E506" s="389"/>
      <c r="F506" s="389"/>
      <c r="G506" s="389"/>
      <c r="H506" s="388">
        <v>6</v>
      </c>
    </row>
    <row r="507" spans="1:8" hidden="1" x14ac:dyDescent="0.15">
      <c r="A507" s="388">
        <v>503</v>
      </c>
      <c r="B507" s="388" t="s">
        <v>2110</v>
      </c>
      <c r="C507" s="389" t="s">
        <v>1854</v>
      </c>
      <c r="D507" s="389"/>
      <c r="E507" s="389"/>
      <c r="F507" s="389"/>
      <c r="G507" s="389"/>
      <c r="H507" s="388">
        <v>6</v>
      </c>
    </row>
    <row r="508" spans="1:8" hidden="1" x14ac:dyDescent="0.15">
      <c r="A508" s="388">
        <v>504</v>
      </c>
      <c r="B508" s="388" t="s">
        <v>2110</v>
      </c>
      <c r="C508" s="389" t="s">
        <v>1855</v>
      </c>
      <c r="D508" s="389"/>
      <c r="E508" s="389"/>
      <c r="F508" s="389"/>
      <c r="G508" s="389"/>
      <c r="H508" s="388">
        <v>6</v>
      </c>
    </row>
    <row r="509" spans="1:8" hidden="1" x14ac:dyDescent="0.15">
      <c r="A509" s="388">
        <v>505</v>
      </c>
      <c r="B509" s="388" t="s">
        <v>2110</v>
      </c>
      <c r="C509" s="389" t="s">
        <v>1856</v>
      </c>
      <c r="D509" s="389"/>
      <c r="E509" s="389"/>
      <c r="F509" s="389"/>
      <c r="G509" s="389"/>
      <c r="H509" s="388">
        <v>6</v>
      </c>
    </row>
    <row r="510" spans="1:8" hidden="1" x14ac:dyDescent="0.15">
      <c r="A510" s="388">
        <v>506</v>
      </c>
      <c r="B510" s="388" t="s">
        <v>2110</v>
      </c>
      <c r="C510" s="389" t="s">
        <v>1857</v>
      </c>
      <c r="D510" s="389"/>
      <c r="E510" s="389"/>
      <c r="F510" s="389"/>
      <c r="G510" s="389"/>
      <c r="H510" s="388">
        <v>6</v>
      </c>
    </row>
    <row r="511" spans="1:8" hidden="1" x14ac:dyDescent="0.15">
      <c r="A511" s="388">
        <v>507</v>
      </c>
      <c r="B511" s="388" t="s">
        <v>2110</v>
      </c>
      <c r="C511" s="389" t="s">
        <v>1858</v>
      </c>
      <c r="D511" s="389"/>
      <c r="E511" s="389"/>
      <c r="F511" s="389"/>
      <c r="G511" s="389"/>
      <c r="H511" s="388">
        <v>6</v>
      </c>
    </row>
    <row r="512" spans="1:8" hidden="1" x14ac:dyDescent="0.15">
      <c r="A512" s="388">
        <v>508</v>
      </c>
      <c r="B512" s="388" t="s">
        <v>2110</v>
      </c>
      <c r="C512" s="389" t="s">
        <v>1859</v>
      </c>
      <c r="D512" s="389"/>
      <c r="E512" s="389"/>
      <c r="F512" s="389"/>
      <c r="G512" s="389"/>
      <c r="H512" s="388">
        <v>6</v>
      </c>
    </row>
    <row r="513" spans="1:8" hidden="1" x14ac:dyDescent="0.15">
      <c r="A513" s="388">
        <v>509</v>
      </c>
      <c r="B513" s="388" t="s">
        <v>2110</v>
      </c>
      <c r="C513" s="389" t="s">
        <v>2197</v>
      </c>
      <c r="D513" s="389"/>
      <c r="E513" s="389"/>
      <c r="F513" s="389"/>
      <c r="G513" s="389"/>
      <c r="H513" s="388">
        <v>6</v>
      </c>
    </row>
    <row r="514" spans="1:8" hidden="1" x14ac:dyDescent="0.15">
      <c r="A514" s="388">
        <v>510</v>
      </c>
      <c r="B514" s="388" t="s">
        <v>2110</v>
      </c>
      <c r="C514" s="389" t="s">
        <v>1860</v>
      </c>
      <c r="D514" s="389"/>
      <c r="E514" s="389"/>
      <c r="F514" s="389"/>
      <c r="G514" s="389"/>
      <c r="H514" s="388">
        <v>6</v>
      </c>
    </row>
    <row r="515" spans="1:8" hidden="1" x14ac:dyDescent="0.15">
      <c r="A515" s="388">
        <v>511</v>
      </c>
      <c r="B515" s="388" t="s">
        <v>2110</v>
      </c>
      <c r="C515" s="389" t="s">
        <v>1861</v>
      </c>
      <c r="D515" s="389"/>
      <c r="E515" s="389"/>
      <c r="F515" s="389"/>
      <c r="G515" s="389"/>
      <c r="H515" s="388">
        <v>6</v>
      </c>
    </row>
    <row r="516" spans="1:8" hidden="1" x14ac:dyDescent="0.15">
      <c r="A516" s="388">
        <v>512</v>
      </c>
      <c r="B516" s="388" t="s">
        <v>2110</v>
      </c>
      <c r="C516" s="389" t="s">
        <v>1862</v>
      </c>
      <c r="D516" s="389"/>
      <c r="E516" s="389"/>
      <c r="F516" s="389"/>
      <c r="G516" s="389"/>
      <c r="H516" s="388">
        <v>6</v>
      </c>
    </row>
    <row r="517" spans="1:8" hidden="1" x14ac:dyDescent="0.15">
      <c r="A517" s="388">
        <v>513</v>
      </c>
      <c r="B517" s="388" t="s">
        <v>2110</v>
      </c>
      <c r="C517" s="389" t="s">
        <v>1863</v>
      </c>
      <c r="D517" s="389"/>
      <c r="E517" s="389"/>
      <c r="F517" s="389"/>
      <c r="G517" s="389"/>
      <c r="H517" s="388">
        <v>6</v>
      </c>
    </row>
    <row r="518" spans="1:8" hidden="1" x14ac:dyDescent="0.15">
      <c r="A518" s="388">
        <v>514</v>
      </c>
      <c r="B518" s="388" t="s">
        <v>2110</v>
      </c>
      <c r="C518" s="389" t="s">
        <v>1864</v>
      </c>
      <c r="D518" s="389"/>
      <c r="E518" s="389"/>
      <c r="F518" s="389"/>
      <c r="G518" s="389"/>
      <c r="H518" s="388">
        <v>6</v>
      </c>
    </row>
    <row r="519" spans="1:8" hidden="1" x14ac:dyDescent="0.15">
      <c r="A519" s="388">
        <v>515</v>
      </c>
      <c r="B519" s="388" t="s">
        <v>2110</v>
      </c>
      <c r="C519" s="389" t="s">
        <v>1865</v>
      </c>
      <c r="D519" s="389"/>
      <c r="E519" s="389"/>
      <c r="F519" s="389"/>
      <c r="G519" s="389"/>
      <c r="H519" s="388">
        <v>6</v>
      </c>
    </row>
    <row r="520" spans="1:8" hidden="1" x14ac:dyDescent="0.15">
      <c r="A520" s="388">
        <v>516</v>
      </c>
      <c r="B520" s="388" t="s">
        <v>2110</v>
      </c>
      <c r="C520" s="389" t="s">
        <v>1866</v>
      </c>
      <c r="D520" s="389"/>
      <c r="E520" s="389"/>
      <c r="F520" s="389"/>
      <c r="G520" s="389"/>
      <c r="H520" s="388">
        <v>6</v>
      </c>
    </row>
    <row r="521" spans="1:8" hidden="1" x14ac:dyDescent="0.15">
      <c r="A521" s="388">
        <v>517</v>
      </c>
      <c r="B521" s="388" t="s">
        <v>2110</v>
      </c>
      <c r="C521" s="389" t="s">
        <v>1867</v>
      </c>
      <c r="D521" s="389"/>
      <c r="E521" s="389"/>
      <c r="F521" s="389"/>
      <c r="G521" s="389"/>
      <c r="H521" s="388">
        <v>6</v>
      </c>
    </row>
    <row r="522" spans="1:8" hidden="1" x14ac:dyDescent="0.15">
      <c r="A522" s="388">
        <v>518</v>
      </c>
      <c r="B522" s="388" t="s">
        <v>2110</v>
      </c>
      <c r="C522" s="389" t="s">
        <v>1869</v>
      </c>
      <c r="D522" s="389"/>
      <c r="E522" s="389"/>
      <c r="F522" s="389"/>
      <c r="G522" s="389"/>
      <c r="H522" s="388">
        <v>6</v>
      </c>
    </row>
    <row r="523" spans="1:8" hidden="1" x14ac:dyDescent="0.15">
      <c r="A523" s="388">
        <v>519</v>
      </c>
      <c r="B523" s="388" t="s">
        <v>2110</v>
      </c>
      <c r="C523" s="389" t="s">
        <v>1871</v>
      </c>
      <c r="D523" s="389"/>
      <c r="E523" s="389"/>
      <c r="F523" s="389"/>
      <c r="G523" s="389"/>
      <c r="H523" s="388">
        <v>6</v>
      </c>
    </row>
    <row r="524" spans="1:8" hidden="1" x14ac:dyDescent="0.15">
      <c r="A524" s="388">
        <v>520</v>
      </c>
      <c r="B524" s="388" t="s">
        <v>2110</v>
      </c>
      <c r="C524" s="389" t="s">
        <v>1872</v>
      </c>
      <c r="D524" s="389"/>
      <c r="E524" s="389"/>
      <c r="F524" s="389"/>
      <c r="G524" s="389"/>
      <c r="H524" s="388">
        <v>6</v>
      </c>
    </row>
    <row r="525" spans="1:8" hidden="1" x14ac:dyDescent="0.15">
      <c r="A525" s="388">
        <v>521</v>
      </c>
      <c r="B525" s="388" t="s">
        <v>2110</v>
      </c>
      <c r="C525" s="389" t="s">
        <v>1874</v>
      </c>
      <c r="D525" s="389"/>
      <c r="E525" s="389"/>
      <c r="F525" s="389"/>
      <c r="G525" s="389"/>
      <c r="H525" s="388">
        <v>6</v>
      </c>
    </row>
    <row r="526" spans="1:8" hidden="1" x14ac:dyDescent="0.15">
      <c r="A526" s="388">
        <v>522</v>
      </c>
      <c r="B526" s="388" t="s">
        <v>2110</v>
      </c>
      <c r="C526" s="389" t="s">
        <v>1875</v>
      </c>
      <c r="D526" s="389"/>
      <c r="E526" s="389"/>
      <c r="F526" s="389"/>
      <c r="G526" s="389"/>
      <c r="H526" s="388">
        <v>6</v>
      </c>
    </row>
    <row r="527" spans="1:8" hidden="1" x14ac:dyDescent="0.15">
      <c r="A527" s="388">
        <v>523</v>
      </c>
      <c r="B527" s="388" t="s">
        <v>2110</v>
      </c>
      <c r="C527" s="389" t="s">
        <v>1876</v>
      </c>
      <c r="D527" s="389"/>
      <c r="E527" s="389"/>
      <c r="F527" s="389"/>
      <c r="G527" s="389"/>
      <c r="H527" s="388">
        <v>6</v>
      </c>
    </row>
    <row r="528" spans="1:8" hidden="1" x14ac:dyDescent="0.15">
      <c r="A528" s="388">
        <v>524</v>
      </c>
      <c r="B528" s="388" t="s">
        <v>2110</v>
      </c>
      <c r="C528" s="389" t="s">
        <v>1877</v>
      </c>
      <c r="D528" s="389"/>
      <c r="E528" s="389"/>
      <c r="F528" s="389"/>
      <c r="G528" s="389"/>
      <c r="H528" s="388">
        <v>6</v>
      </c>
    </row>
    <row r="529" spans="1:8" hidden="1" x14ac:dyDescent="0.15">
      <c r="A529" s="388">
        <v>525</v>
      </c>
      <c r="B529" s="388" t="s">
        <v>2110</v>
      </c>
      <c r="C529" s="389" t="s">
        <v>1878</v>
      </c>
      <c r="D529" s="389"/>
      <c r="E529" s="389"/>
      <c r="F529" s="389"/>
      <c r="G529" s="389"/>
      <c r="H529" s="388">
        <v>6</v>
      </c>
    </row>
    <row r="530" spans="1:8" hidden="1" x14ac:dyDescent="0.15">
      <c r="A530" s="388">
        <v>526</v>
      </c>
      <c r="B530" s="388" t="s">
        <v>2110</v>
      </c>
      <c r="C530" s="389" t="s">
        <v>1879</v>
      </c>
      <c r="D530" s="389"/>
      <c r="E530" s="389"/>
      <c r="F530" s="389"/>
      <c r="G530" s="389"/>
      <c r="H530" s="388">
        <v>6</v>
      </c>
    </row>
    <row r="531" spans="1:8" hidden="1" x14ac:dyDescent="0.15">
      <c r="A531" s="388">
        <v>527</v>
      </c>
      <c r="B531" s="388" t="s">
        <v>2110</v>
      </c>
      <c r="C531" s="389" t="s">
        <v>1880</v>
      </c>
      <c r="D531" s="389"/>
      <c r="E531" s="389"/>
      <c r="F531" s="389"/>
      <c r="G531" s="389"/>
      <c r="H531" s="388">
        <v>6</v>
      </c>
    </row>
    <row r="532" spans="1:8" hidden="1" x14ac:dyDescent="0.15">
      <c r="A532" s="388">
        <v>528</v>
      </c>
      <c r="B532" s="388" t="s">
        <v>2110</v>
      </c>
      <c r="C532" s="389" t="s">
        <v>1881</v>
      </c>
      <c r="D532" s="389"/>
      <c r="E532" s="389"/>
      <c r="F532" s="389"/>
      <c r="G532" s="389"/>
      <c r="H532" s="388">
        <v>6</v>
      </c>
    </row>
    <row r="533" spans="1:8" hidden="1" x14ac:dyDescent="0.15">
      <c r="A533" s="388">
        <v>529</v>
      </c>
      <c r="B533" s="388" t="s">
        <v>2110</v>
      </c>
      <c r="C533" s="389" t="s">
        <v>1883</v>
      </c>
      <c r="D533" s="389"/>
      <c r="E533" s="389"/>
      <c r="F533" s="389"/>
      <c r="G533" s="389"/>
      <c r="H533" s="388">
        <v>6</v>
      </c>
    </row>
    <row r="534" spans="1:8" hidden="1" x14ac:dyDescent="0.15">
      <c r="A534" s="388">
        <v>530</v>
      </c>
      <c r="B534" s="388" t="s">
        <v>2110</v>
      </c>
      <c r="C534" s="389" t="s">
        <v>1884</v>
      </c>
      <c r="D534" s="389"/>
      <c r="E534" s="389"/>
      <c r="F534" s="389"/>
      <c r="G534" s="389"/>
      <c r="H534" s="388">
        <v>6</v>
      </c>
    </row>
    <row r="535" spans="1:8" hidden="1" x14ac:dyDescent="0.15">
      <c r="A535" s="388">
        <v>531</v>
      </c>
      <c r="B535" s="388" t="s">
        <v>2110</v>
      </c>
      <c r="C535" s="389" t="s">
        <v>1372</v>
      </c>
      <c r="D535" s="389"/>
      <c r="E535" s="389"/>
      <c r="F535" s="389"/>
      <c r="G535" s="389"/>
      <c r="H535" s="388">
        <v>6</v>
      </c>
    </row>
    <row r="536" spans="1:8" hidden="1" x14ac:dyDescent="0.15">
      <c r="A536" s="388">
        <v>532</v>
      </c>
      <c r="B536" s="388" t="s">
        <v>2110</v>
      </c>
      <c r="C536" s="389" t="s">
        <v>1886</v>
      </c>
      <c r="D536" s="389"/>
      <c r="E536" s="389"/>
      <c r="F536" s="389"/>
      <c r="G536" s="389"/>
      <c r="H536" s="388">
        <v>6</v>
      </c>
    </row>
    <row r="537" spans="1:8" hidden="1" x14ac:dyDescent="0.15">
      <c r="A537" s="388">
        <v>533</v>
      </c>
      <c r="B537" s="388" t="s">
        <v>2110</v>
      </c>
      <c r="C537" s="389" t="s">
        <v>1828</v>
      </c>
      <c r="D537" s="389"/>
      <c r="E537" s="389"/>
      <c r="F537" s="389"/>
      <c r="G537" s="389"/>
      <c r="H537" s="388">
        <v>6</v>
      </c>
    </row>
    <row r="538" spans="1:8" hidden="1" x14ac:dyDescent="0.15">
      <c r="A538" s="388">
        <v>534</v>
      </c>
      <c r="B538" s="388" t="s">
        <v>2110</v>
      </c>
      <c r="C538" s="389" t="s">
        <v>1887</v>
      </c>
      <c r="D538" s="389"/>
      <c r="E538" s="389"/>
      <c r="F538" s="389"/>
      <c r="G538" s="389"/>
      <c r="H538" s="388">
        <v>6</v>
      </c>
    </row>
    <row r="539" spans="1:8" hidden="1" x14ac:dyDescent="0.15">
      <c r="A539" s="388">
        <v>535</v>
      </c>
      <c r="B539" s="388" t="s">
        <v>2110</v>
      </c>
      <c r="C539" s="389" t="s">
        <v>842</v>
      </c>
      <c r="D539" s="389"/>
      <c r="E539" s="389"/>
      <c r="F539" s="389"/>
      <c r="G539" s="389"/>
      <c r="H539" s="388">
        <v>6</v>
      </c>
    </row>
    <row r="540" spans="1:8" hidden="1" x14ac:dyDescent="0.15">
      <c r="A540" s="388">
        <v>536</v>
      </c>
      <c r="B540" s="388" t="s">
        <v>2110</v>
      </c>
      <c r="C540" s="389" t="s">
        <v>1888</v>
      </c>
      <c r="D540" s="389"/>
      <c r="E540" s="389"/>
      <c r="F540" s="389"/>
      <c r="G540" s="389"/>
      <c r="H540" s="388">
        <v>6</v>
      </c>
    </row>
    <row r="541" spans="1:8" hidden="1" x14ac:dyDescent="0.15">
      <c r="A541" s="388">
        <v>537</v>
      </c>
      <c r="B541" s="388" t="s">
        <v>2110</v>
      </c>
      <c r="C541" s="389" t="s">
        <v>1889</v>
      </c>
      <c r="D541" s="389"/>
      <c r="E541" s="389"/>
      <c r="F541" s="389"/>
      <c r="G541" s="389"/>
      <c r="H541" s="388">
        <v>6</v>
      </c>
    </row>
    <row r="542" spans="1:8" hidden="1" x14ac:dyDescent="0.15">
      <c r="A542" s="388">
        <v>538</v>
      </c>
      <c r="B542" s="388" t="s">
        <v>2110</v>
      </c>
      <c r="C542" s="389" t="s">
        <v>1890</v>
      </c>
      <c r="D542" s="389"/>
      <c r="E542" s="389"/>
      <c r="F542" s="389"/>
      <c r="G542" s="389"/>
      <c r="H542" s="388">
        <v>6</v>
      </c>
    </row>
    <row r="543" spans="1:8" hidden="1" x14ac:dyDescent="0.15">
      <c r="A543" s="388">
        <v>539</v>
      </c>
      <c r="B543" s="388" t="s">
        <v>2110</v>
      </c>
      <c r="C543" s="389" t="s">
        <v>1891</v>
      </c>
      <c r="D543" s="389"/>
      <c r="E543" s="389"/>
      <c r="F543" s="389"/>
      <c r="G543" s="389"/>
      <c r="H543" s="388">
        <v>6</v>
      </c>
    </row>
    <row r="544" spans="1:8" hidden="1" x14ac:dyDescent="0.15">
      <c r="A544" s="388">
        <v>540</v>
      </c>
      <c r="B544" s="388" t="s">
        <v>2110</v>
      </c>
      <c r="C544" s="389" t="s">
        <v>1892</v>
      </c>
      <c r="D544" s="389"/>
      <c r="E544" s="389"/>
      <c r="F544" s="389"/>
      <c r="G544" s="389"/>
      <c r="H544" s="388">
        <v>6</v>
      </c>
    </row>
    <row r="545" spans="1:8" hidden="1" x14ac:dyDescent="0.15">
      <c r="A545" s="388">
        <v>541</v>
      </c>
      <c r="B545" s="388" t="s">
        <v>2110</v>
      </c>
      <c r="C545" s="389" t="s">
        <v>1893</v>
      </c>
      <c r="D545" s="389"/>
      <c r="E545" s="389"/>
      <c r="F545" s="389"/>
      <c r="G545" s="389"/>
      <c r="H545" s="388">
        <v>6</v>
      </c>
    </row>
    <row r="546" spans="1:8" hidden="1" x14ac:dyDescent="0.15">
      <c r="A546" s="388">
        <v>542</v>
      </c>
      <c r="B546" s="388" t="s">
        <v>2110</v>
      </c>
      <c r="C546" s="389" t="s">
        <v>1894</v>
      </c>
      <c r="D546" s="389"/>
      <c r="E546" s="389"/>
      <c r="F546" s="389"/>
      <c r="G546" s="389"/>
      <c r="H546" s="388">
        <v>6</v>
      </c>
    </row>
    <row r="547" spans="1:8" hidden="1" x14ac:dyDescent="0.15">
      <c r="A547" s="388">
        <v>543</v>
      </c>
      <c r="B547" s="388" t="s">
        <v>2110</v>
      </c>
      <c r="C547" s="389" t="s">
        <v>1895</v>
      </c>
      <c r="D547" s="389"/>
      <c r="E547" s="389"/>
      <c r="F547" s="389"/>
      <c r="G547" s="389"/>
      <c r="H547" s="388">
        <v>6</v>
      </c>
    </row>
    <row r="548" spans="1:8" hidden="1" x14ac:dyDescent="0.15">
      <c r="A548" s="388">
        <v>544</v>
      </c>
      <c r="B548" s="388" t="s">
        <v>2110</v>
      </c>
      <c r="C548" s="389" t="s">
        <v>1896</v>
      </c>
      <c r="D548" s="389"/>
      <c r="E548" s="389"/>
      <c r="F548" s="389"/>
      <c r="G548" s="389"/>
      <c r="H548" s="388">
        <v>6</v>
      </c>
    </row>
    <row r="549" spans="1:8" hidden="1" x14ac:dyDescent="0.15">
      <c r="A549" s="388">
        <v>545</v>
      </c>
      <c r="B549" s="388" t="s">
        <v>2110</v>
      </c>
      <c r="C549" s="389" t="s">
        <v>1897</v>
      </c>
      <c r="D549" s="389"/>
      <c r="E549" s="389"/>
      <c r="F549" s="389"/>
      <c r="G549" s="389"/>
      <c r="H549" s="388">
        <v>6</v>
      </c>
    </row>
    <row r="550" spans="1:8" hidden="1" x14ac:dyDescent="0.15">
      <c r="A550" s="388">
        <v>546</v>
      </c>
      <c r="B550" s="388" t="s">
        <v>2110</v>
      </c>
      <c r="C550" s="389" t="s">
        <v>1898</v>
      </c>
      <c r="D550" s="389"/>
      <c r="E550" s="389"/>
      <c r="F550" s="389"/>
      <c r="G550" s="389"/>
      <c r="H550" s="388">
        <v>6</v>
      </c>
    </row>
    <row r="551" spans="1:8" hidden="1" x14ac:dyDescent="0.15">
      <c r="A551" s="388">
        <v>547</v>
      </c>
      <c r="B551" s="388" t="s">
        <v>2110</v>
      </c>
      <c r="C551" s="389" t="s">
        <v>1378</v>
      </c>
      <c r="D551" s="389"/>
      <c r="E551" s="389"/>
      <c r="F551" s="389"/>
      <c r="G551" s="389"/>
      <c r="H551" s="388">
        <v>6</v>
      </c>
    </row>
    <row r="552" spans="1:8" x14ac:dyDescent="0.15">
      <c r="A552" s="388">
        <v>548</v>
      </c>
      <c r="B552" s="388" t="s">
        <v>2110</v>
      </c>
      <c r="C552" s="389" t="s">
        <v>1899</v>
      </c>
      <c r="D552" s="389"/>
      <c r="E552" s="389"/>
      <c r="F552" s="389"/>
      <c r="G552" s="389"/>
      <c r="H552" s="388">
        <v>6</v>
      </c>
    </row>
    <row r="553" spans="1:8" hidden="1" x14ac:dyDescent="0.15">
      <c r="A553" s="388">
        <v>549</v>
      </c>
      <c r="B553" s="388" t="s">
        <v>2110</v>
      </c>
      <c r="C553" s="389" t="s">
        <v>831</v>
      </c>
      <c r="D553" s="389"/>
      <c r="E553" s="389"/>
      <c r="F553" s="389"/>
      <c r="G553" s="389"/>
      <c r="H553" s="388">
        <v>6</v>
      </c>
    </row>
    <row r="554" spans="1:8" hidden="1" x14ac:dyDescent="0.15">
      <c r="A554" s="388">
        <v>550</v>
      </c>
      <c r="B554" s="388" t="s">
        <v>2110</v>
      </c>
      <c r="C554" s="389" t="s">
        <v>1901</v>
      </c>
      <c r="D554" s="389"/>
      <c r="E554" s="389"/>
      <c r="F554" s="389"/>
      <c r="G554" s="389"/>
      <c r="H554" s="388">
        <v>6</v>
      </c>
    </row>
    <row r="555" spans="1:8" hidden="1" x14ac:dyDescent="0.15">
      <c r="A555" s="388">
        <v>551</v>
      </c>
      <c r="B555" s="388" t="s">
        <v>2110</v>
      </c>
      <c r="C555" s="389" t="s">
        <v>1903</v>
      </c>
      <c r="D555" s="389"/>
      <c r="E555" s="389"/>
      <c r="F555" s="389"/>
      <c r="G555" s="389"/>
      <c r="H555" s="388">
        <v>6</v>
      </c>
    </row>
    <row r="556" spans="1:8" hidden="1" x14ac:dyDescent="0.15">
      <c r="A556" s="388">
        <v>552</v>
      </c>
      <c r="B556" s="388" t="s">
        <v>2110</v>
      </c>
      <c r="C556" s="389" t="s">
        <v>1904</v>
      </c>
      <c r="D556" s="389"/>
      <c r="E556" s="389"/>
      <c r="F556" s="389"/>
      <c r="G556" s="389"/>
      <c r="H556" s="388">
        <v>6</v>
      </c>
    </row>
    <row r="557" spans="1:8" hidden="1" x14ac:dyDescent="0.15">
      <c r="A557" s="388">
        <v>553</v>
      </c>
      <c r="B557" s="388" t="s">
        <v>2110</v>
      </c>
      <c r="C557" s="389" t="s">
        <v>1906</v>
      </c>
      <c r="D557" s="389"/>
      <c r="E557" s="389"/>
      <c r="F557" s="389"/>
      <c r="G557" s="389"/>
      <c r="H557" s="388">
        <v>6</v>
      </c>
    </row>
    <row r="558" spans="1:8" hidden="1" x14ac:dyDescent="0.15">
      <c r="A558" s="388">
        <v>554</v>
      </c>
      <c r="B558" s="388" t="s">
        <v>2110</v>
      </c>
      <c r="C558" s="389" t="s">
        <v>849</v>
      </c>
      <c r="D558" s="389"/>
      <c r="E558" s="389"/>
      <c r="F558" s="389"/>
      <c r="G558" s="389"/>
      <c r="H558" s="388">
        <v>6</v>
      </c>
    </row>
    <row r="559" spans="1:8" hidden="1" x14ac:dyDescent="0.15">
      <c r="A559" s="388">
        <v>555</v>
      </c>
      <c r="B559" s="388" t="s">
        <v>2110</v>
      </c>
      <c r="C559" s="389" t="s">
        <v>1909</v>
      </c>
      <c r="D559" s="389"/>
      <c r="E559" s="389"/>
      <c r="F559" s="389"/>
      <c r="G559" s="389"/>
      <c r="H559" s="388">
        <v>6</v>
      </c>
    </row>
    <row r="560" spans="1:8" hidden="1" x14ac:dyDescent="0.15">
      <c r="A560" s="388">
        <v>556</v>
      </c>
      <c r="B560" s="388" t="s">
        <v>2110</v>
      </c>
      <c r="C560" s="389" t="s">
        <v>1910</v>
      </c>
      <c r="D560" s="389"/>
      <c r="E560" s="389"/>
      <c r="F560" s="389"/>
      <c r="G560" s="389"/>
      <c r="H560" s="388">
        <v>6</v>
      </c>
    </row>
    <row r="561" spans="1:8" hidden="1" x14ac:dyDescent="0.15">
      <c r="A561" s="388">
        <v>557</v>
      </c>
      <c r="B561" s="388" t="s">
        <v>2110</v>
      </c>
      <c r="C561" s="389" t="s">
        <v>1912</v>
      </c>
      <c r="D561" s="389"/>
      <c r="E561" s="389"/>
      <c r="F561" s="389"/>
      <c r="G561" s="389"/>
      <c r="H561" s="388">
        <v>6</v>
      </c>
    </row>
    <row r="562" spans="1:8" hidden="1" x14ac:dyDescent="0.15">
      <c r="A562" s="388">
        <v>558</v>
      </c>
      <c r="B562" s="388" t="s">
        <v>2110</v>
      </c>
      <c r="C562" s="389" t="s">
        <v>1913</v>
      </c>
      <c r="D562" s="389"/>
      <c r="E562" s="389"/>
      <c r="F562" s="389"/>
      <c r="G562" s="389"/>
      <c r="H562" s="388">
        <v>6</v>
      </c>
    </row>
    <row r="563" spans="1:8" hidden="1" x14ac:dyDescent="0.15">
      <c r="A563" s="388">
        <v>559</v>
      </c>
      <c r="B563" s="388" t="s">
        <v>2110</v>
      </c>
      <c r="C563" s="389" t="s">
        <v>1914</v>
      </c>
      <c r="D563" s="389"/>
      <c r="E563" s="389"/>
      <c r="F563" s="389"/>
      <c r="G563" s="389"/>
      <c r="H563" s="388">
        <v>6</v>
      </c>
    </row>
    <row r="564" spans="1:8" hidden="1" x14ac:dyDescent="0.15">
      <c r="A564" s="388">
        <v>560</v>
      </c>
      <c r="B564" s="388" t="s">
        <v>2110</v>
      </c>
      <c r="C564" s="389" t="s">
        <v>1916</v>
      </c>
      <c r="D564" s="389"/>
      <c r="E564" s="389"/>
      <c r="F564" s="389"/>
      <c r="G564" s="389"/>
      <c r="H564" s="388">
        <v>6</v>
      </c>
    </row>
    <row r="565" spans="1:8" hidden="1" x14ac:dyDescent="0.15">
      <c r="A565" s="388">
        <v>561</v>
      </c>
      <c r="B565" s="388" t="s">
        <v>2110</v>
      </c>
      <c r="C565" s="389" t="s">
        <v>1917</v>
      </c>
      <c r="D565" s="389"/>
      <c r="E565" s="389"/>
      <c r="F565" s="389"/>
      <c r="G565" s="389"/>
      <c r="H565" s="388">
        <v>6</v>
      </c>
    </row>
    <row r="566" spans="1:8" x14ac:dyDescent="0.15">
      <c r="A566" s="388">
        <v>562</v>
      </c>
      <c r="B566" s="388" t="s">
        <v>2110</v>
      </c>
      <c r="C566" s="389" t="s">
        <v>1918</v>
      </c>
      <c r="D566" s="389"/>
      <c r="E566" s="389"/>
      <c r="F566" s="389"/>
      <c r="G566" s="389"/>
      <c r="H566" s="388">
        <v>6</v>
      </c>
    </row>
    <row r="567" spans="1:8" hidden="1" x14ac:dyDescent="0.15">
      <c r="A567" s="388">
        <v>563</v>
      </c>
      <c r="B567" s="388" t="s">
        <v>2110</v>
      </c>
      <c r="C567" s="389" t="s">
        <v>1919</v>
      </c>
      <c r="D567" s="389"/>
      <c r="E567" s="389"/>
      <c r="F567" s="389"/>
      <c r="G567" s="389"/>
      <c r="H567" s="388">
        <v>6</v>
      </c>
    </row>
    <row r="568" spans="1:8" hidden="1" x14ac:dyDescent="0.15">
      <c r="A568" s="388">
        <v>564</v>
      </c>
      <c r="B568" s="388" t="s">
        <v>2110</v>
      </c>
      <c r="C568" s="389" t="s">
        <v>1920</v>
      </c>
      <c r="D568" s="389"/>
      <c r="E568" s="389"/>
      <c r="F568" s="389"/>
      <c r="G568" s="389"/>
      <c r="H568" s="388">
        <v>6</v>
      </c>
    </row>
    <row r="569" spans="1:8" hidden="1" x14ac:dyDescent="0.15">
      <c r="A569" s="388">
        <v>565</v>
      </c>
      <c r="B569" s="388" t="s">
        <v>2110</v>
      </c>
      <c r="C569" s="389" t="s">
        <v>1921</v>
      </c>
      <c r="D569" s="389"/>
      <c r="E569" s="389"/>
      <c r="F569" s="389"/>
      <c r="G569" s="389"/>
      <c r="H569" s="388">
        <v>6</v>
      </c>
    </row>
    <row r="570" spans="1:8" hidden="1" x14ac:dyDescent="0.15">
      <c r="A570" s="388">
        <v>566</v>
      </c>
      <c r="B570" s="388" t="s">
        <v>2110</v>
      </c>
      <c r="C570" s="389" t="s">
        <v>843</v>
      </c>
      <c r="D570" s="389"/>
      <c r="E570" s="389"/>
      <c r="F570" s="389"/>
      <c r="G570" s="389"/>
      <c r="H570" s="388">
        <v>6</v>
      </c>
    </row>
    <row r="571" spans="1:8" hidden="1" x14ac:dyDescent="0.15">
      <c r="A571" s="388">
        <v>567</v>
      </c>
      <c r="B571" s="388" t="s">
        <v>2110</v>
      </c>
      <c r="C571" s="389" t="s">
        <v>840</v>
      </c>
      <c r="D571" s="389"/>
      <c r="E571" s="389"/>
      <c r="F571" s="389"/>
      <c r="G571" s="389"/>
      <c r="H571" s="388">
        <v>6</v>
      </c>
    </row>
    <row r="572" spans="1:8" hidden="1" x14ac:dyDescent="0.15">
      <c r="A572" s="388">
        <v>568</v>
      </c>
      <c r="B572" s="388" t="s">
        <v>2110</v>
      </c>
      <c r="C572" s="389" t="s">
        <v>2198</v>
      </c>
      <c r="D572" s="389"/>
      <c r="E572" s="389"/>
      <c r="F572" s="389"/>
      <c r="G572" s="389"/>
      <c r="H572" s="388">
        <v>6</v>
      </c>
    </row>
    <row r="573" spans="1:8" hidden="1" x14ac:dyDescent="0.15">
      <c r="A573" s="388">
        <v>569</v>
      </c>
      <c r="B573" s="388" t="s">
        <v>2110</v>
      </c>
      <c r="C573" s="389" t="s">
        <v>1922</v>
      </c>
      <c r="D573" s="389"/>
      <c r="E573" s="389"/>
      <c r="F573" s="389"/>
      <c r="G573" s="389"/>
      <c r="H573" s="388">
        <v>6</v>
      </c>
    </row>
    <row r="574" spans="1:8" hidden="1" x14ac:dyDescent="0.15">
      <c r="A574" s="388">
        <v>570</v>
      </c>
      <c r="B574" s="388" t="s">
        <v>2110</v>
      </c>
      <c r="C574" s="389" t="s">
        <v>1923</v>
      </c>
      <c r="D574" s="389"/>
      <c r="E574" s="389"/>
      <c r="F574" s="389"/>
      <c r="G574" s="389"/>
      <c r="H574" s="388">
        <v>6</v>
      </c>
    </row>
    <row r="575" spans="1:8" hidden="1" x14ac:dyDescent="0.15">
      <c r="A575" s="388">
        <v>571</v>
      </c>
      <c r="B575" s="388" t="s">
        <v>2110</v>
      </c>
      <c r="C575" s="389" t="s">
        <v>1924</v>
      </c>
      <c r="D575" s="389"/>
      <c r="E575" s="389"/>
      <c r="F575" s="389"/>
      <c r="G575" s="389"/>
      <c r="H575" s="388">
        <v>5</v>
      </c>
    </row>
    <row r="576" spans="1:8" hidden="1" x14ac:dyDescent="0.15">
      <c r="A576" s="388">
        <v>572</v>
      </c>
      <c r="B576" s="388" t="s">
        <v>2110</v>
      </c>
      <c r="C576" s="389" t="s">
        <v>1925</v>
      </c>
      <c r="D576" s="389"/>
      <c r="E576" s="389"/>
      <c r="F576" s="389"/>
      <c r="G576" s="389"/>
      <c r="H576" s="388">
        <v>7</v>
      </c>
    </row>
    <row r="577" spans="1:8" hidden="1" x14ac:dyDescent="0.15">
      <c r="A577" s="388">
        <v>573</v>
      </c>
      <c r="B577" s="388" t="s">
        <v>2110</v>
      </c>
      <c r="C577" s="389" t="s">
        <v>1926</v>
      </c>
      <c r="D577" s="389"/>
      <c r="E577" s="389"/>
      <c r="F577" s="389"/>
      <c r="G577" s="389"/>
      <c r="H577" s="388">
        <v>7</v>
      </c>
    </row>
    <row r="578" spans="1:8" hidden="1" x14ac:dyDescent="0.15">
      <c r="A578" s="388">
        <v>574</v>
      </c>
      <c r="B578" s="388" t="s">
        <v>2110</v>
      </c>
      <c r="C578" s="389" t="s">
        <v>1927</v>
      </c>
      <c r="D578" s="389"/>
      <c r="E578" s="389"/>
      <c r="F578" s="389"/>
      <c r="G578" s="389"/>
      <c r="H578" s="388">
        <v>7</v>
      </c>
    </row>
    <row r="579" spans="1:8" hidden="1" x14ac:dyDescent="0.15">
      <c r="A579" s="388">
        <v>575</v>
      </c>
      <c r="B579" s="388" t="s">
        <v>2110</v>
      </c>
      <c r="C579" s="389" t="s">
        <v>1931</v>
      </c>
      <c r="D579" s="389"/>
      <c r="E579" s="389"/>
      <c r="F579" s="389"/>
      <c r="G579" s="389"/>
      <c r="H579" s="388">
        <v>7</v>
      </c>
    </row>
    <row r="580" spans="1:8" hidden="1" x14ac:dyDescent="0.15">
      <c r="A580" s="388">
        <v>576</v>
      </c>
      <c r="B580" s="388" t="s">
        <v>2110</v>
      </c>
      <c r="C580" s="389" t="s">
        <v>1929</v>
      </c>
      <c r="D580" s="389"/>
      <c r="E580" s="389"/>
      <c r="F580" s="389"/>
      <c r="G580" s="389"/>
      <c r="H580" s="388">
        <v>7</v>
      </c>
    </row>
    <row r="581" spans="1:8" hidden="1" x14ac:dyDescent="0.15">
      <c r="A581" s="388">
        <v>577</v>
      </c>
      <c r="B581" s="388" t="s">
        <v>2110</v>
      </c>
      <c r="C581" s="389" t="s">
        <v>1933</v>
      </c>
      <c r="D581" s="389"/>
      <c r="E581" s="389"/>
      <c r="F581" s="389"/>
      <c r="G581" s="389"/>
      <c r="H581" s="388">
        <v>7</v>
      </c>
    </row>
    <row r="582" spans="1:8" hidden="1" x14ac:dyDescent="0.15">
      <c r="A582" s="388">
        <v>578</v>
      </c>
      <c r="B582" s="388" t="s">
        <v>2110</v>
      </c>
      <c r="C582" s="389" t="s">
        <v>1934</v>
      </c>
      <c r="D582" s="389"/>
      <c r="E582" s="389"/>
      <c r="F582" s="389"/>
      <c r="G582" s="389"/>
      <c r="H582" s="388">
        <v>7</v>
      </c>
    </row>
    <row r="583" spans="1:8" hidden="1" x14ac:dyDescent="0.15">
      <c r="A583" s="388">
        <v>579</v>
      </c>
      <c r="B583" s="388" t="s">
        <v>2110</v>
      </c>
      <c r="C583" s="389" t="s">
        <v>1936</v>
      </c>
      <c r="D583" s="389"/>
      <c r="E583" s="389"/>
      <c r="F583" s="389"/>
      <c r="G583" s="389"/>
      <c r="H583" s="388">
        <v>7</v>
      </c>
    </row>
    <row r="584" spans="1:8" hidden="1" x14ac:dyDescent="0.15">
      <c r="A584" s="388">
        <v>580</v>
      </c>
      <c r="B584" s="388" t="s">
        <v>2110</v>
      </c>
      <c r="C584" s="389" t="s">
        <v>1937</v>
      </c>
      <c r="D584" s="389"/>
      <c r="E584" s="389"/>
      <c r="F584" s="389"/>
      <c r="G584" s="389"/>
      <c r="H584" s="388">
        <v>7</v>
      </c>
    </row>
    <row r="585" spans="1:8" x14ac:dyDescent="0.15">
      <c r="A585" s="388">
        <v>581</v>
      </c>
      <c r="B585" s="388" t="s">
        <v>2110</v>
      </c>
      <c r="C585" s="389" t="s">
        <v>2199</v>
      </c>
      <c r="D585" s="389"/>
      <c r="E585" s="389"/>
      <c r="F585" s="389"/>
      <c r="G585" s="389"/>
      <c r="H585" s="388">
        <v>6</v>
      </c>
    </row>
    <row r="586" spans="1:8" x14ac:dyDescent="0.15">
      <c r="A586" s="388">
        <v>582</v>
      </c>
      <c r="B586" s="388" t="s">
        <v>2110</v>
      </c>
      <c r="C586" s="389" t="s">
        <v>835</v>
      </c>
      <c r="D586" s="389"/>
      <c r="E586" s="389"/>
      <c r="F586" s="389"/>
      <c r="G586" s="389"/>
      <c r="H586" s="388">
        <v>7</v>
      </c>
    </row>
    <row r="587" spans="1:8" hidden="1" x14ac:dyDescent="0.15">
      <c r="A587" s="388">
        <v>583</v>
      </c>
      <c r="B587" s="388" t="s">
        <v>2110</v>
      </c>
      <c r="C587" s="389" t="s">
        <v>1940</v>
      </c>
      <c r="D587" s="389"/>
      <c r="E587" s="389"/>
      <c r="F587" s="389"/>
      <c r="G587" s="389"/>
      <c r="H587" s="388">
        <v>7</v>
      </c>
    </row>
    <row r="588" spans="1:8" hidden="1" x14ac:dyDescent="0.15">
      <c r="A588" s="388">
        <v>584</v>
      </c>
      <c r="B588" s="388" t="s">
        <v>2110</v>
      </c>
      <c r="C588" s="389" t="s">
        <v>2200</v>
      </c>
      <c r="D588" s="389"/>
      <c r="E588" s="389"/>
      <c r="F588" s="389"/>
      <c r="G588" s="389"/>
      <c r="H588" s="388">
        <v>7</v>
      </c>
    </row>
    <row r="589" spans="1:8" hidden="1" x14ac:dyDescent="0.15">
      <c r="A589" s="388">
        <v>585</v>
      </c>
      <c r="B589" s="388" t="s">
        <v>2110</v>
      </c>
      <c r="C589" s="389" t="s">
        <v>29</v>
      </c>
      <c r="D589" s="389"/>
      <c r="E589" s="389"/>
      <c r="F589" s="389"/>
      <c r="G589" s="389"/>
      <c r="H589" s="388">
        <v>7</v>
      </c>
    </row>
    <row r="590" spans="1:8" hidden="1" x14ac:dyDescent="0.15">
      <c r="A590" s="388">
        <v>586</v>
      </c>
      <c r="B590" s="388" t="s">
        <v>2110</v>
      </c>
      <c r="C590" s="389" t="s">
        <v>29</v>
      </c>
      <c r="D590" s="389"/>
      <c r="E590" s="389"/>
      <c r="F590" s="389"/>
      <c r="G590" s="389"/>
      <c r="H590" s="388">
        <v>7</v>
      </c>
    </row>
    <row r="591" spans="1:8" hidden="1" x14ac:dyDescent="0.15">
      <c r="A591" s="388">
        <v>587</v>
      </c>
      <c r="B591" s="388" t="s">
        <v>2110</v>
      </c>
      <c r="C591" s="389" t="s">
        <v>1943</v>
      </c>
      <c r="D591" s="389"/>
      <c r="E591" s="389"/>
      <c r="F591" s="389"/>
      <c r="G591" s="389"/>
      <c r="H591" s="388">
        <v>7</v>
      </c>
    </row>
    <row r="592" spans="1:8" hidden="1" x14ac:dyDescent="0.15">
      <c r="A592" s="388">
        <v>588</v>
      </c>
      <c r="B592" s="388" t="s">
        <v>2110</v>
      </c>
      <c r="C592" s="389" t="s">
        <v>1945</v>
      </c>
      <c r="D592" s="389"/>
      <c r="E592" s="389"/>
      <c r="F592" s="389"/>
      <c r="G592" s="389"/>
      <c r="H592" s="388">
        <v>7</v>
      </c>
    </row>
    <row r="593" spans="1:8" hidden="1" x14ac:dyDescent="0.15">
      <c r="A593" s="388">
        <v>589</v>
      </c>
      <c r="B593" s="388" t="s">
        <v>2110</v>
      </c>
      <c r="C593" s="389" t="s">
        <v>31</v>
      </c>
      <c r="D593" s="389"/>
      <c r="E593" s="389"/>
      <c r="F593" s="389"/>
      <c r="G593" s="389"/>
      <c r="H593" s="388">
        <v>7</v>
      </c>
    </row>
    <row r="594" spans="1:8" hidden="1" x14ac:dyDescent="0.15">
      <c r="A594" s="388">
        <v>590</v>
      </c>
      <c r="B594" s="388" t="s">
        <v>2110</v>
      </c>
      <c r="C594" s="389" t="s">
        <v>1946</v>
      </c>
      <c r="D594" s="389"/>
      <c r="E594" s="389"/>
      <c r="F594" s="389"/>
      <c r="G594" s="389"/>
      <c r="H594" s="388">
        <v>7</v>
      </c>
    </row>
    <row r="595" spans="1:8" hidden="1" x14ac:dyDescent="0.15">
      <c r="A595" s="388">
        <v>591</v>
      </c>
      <c r="B595" s="388" t="s">
        <v>2110</v>
      </c>
      <c r="C595" s="389" t="s">
        <v>1947</v>
      </c>
      <c r="D595" s="389"/>
      <c r="E595" s="389"/>
      <c r="F595" s="389"/>
      <c r="G595" s="389"/>
      <c r="H595" s="388">
        <v>7</v>
      </c>
    </row>
    <row r="596" spans="1:8" hidden="1" x14ac:dyDescent="0.15">
      <c r="A596" s="388">
        <v>592</v>
      </c>
      <c r="B596" s="388" t="s">
        <v>2110</v>
      </c>
      <c r="C596" s="389" t="s">
        <v>1949</v>
      </c>
      <c r="D596" s="389"/>
      <c r="E596" s="389"/>
      <c r="F596" s="389"/>
      <c r="G596" s="389"/>
      <c r="H596" s="388">
        <v>7</v>
      </c>
    </row>
    <row r="597" spans="1:8" hidden="1" x14ac:dyDescent="0.15">
      <c r="A597" s="388">
        <v>593</v>
      </c>
      <c r="B597" s="388" t="s">
        <v>2110</v>
      </c>
      <c r="C597" s="389" t="s">
        <v>1950</v>
      </c>
      <c r="D597" s="389"/>
      <c r="E597" s="389"/>
      <c r="F597" s="389"/>
      <c r="G597" s="389"/>
      <c r="H597" s="388">
        <v>7</v>
      </c>
    </row>
    <row r="598" spans="1:8" hidden="1" x14ac:dyDescent="0.15">
      <c r="A598" s="388">
        <v>594</v>
      </c>
      <c r="B598" s="388" t="s">
        <v>2110</v>
      </c>
      <c r="C598" s="389" t="s">
        <v>2201</v>
      </c>
      <c r="D598" s="389"/>
      <c r="E598" s="389"/>
      <c r="F598" s="389"/>
      <c r="G598" s="389"/>
      <c r="H598" s="388">
        <v>7</v>
      </c>
    </row>
    <row r="599" spans="1:8" hidden="1" x14ac:dyDescent="0.15">
      <c r="A599" s="388">
        <v>595</v>
      </c>
      <c r="B599" s="388" t="s">
        <v>2110</v>
      </c>
      <c r="C599" s="389" t="s">
        <v>1952</v>
      </c>
      <c r="D599" s="389"/>
      <c r="E599" s="389"/>
      <c r="F599" s="389"/>
      <c r="G599" s="389"/>
      <c r="H599" s="388">
        <v>7</v>
      </c>
    </row>
    <row r="600" spans="1:8" hidden="1" x14ac:dyDescent="0.15">
      <c r="A600" s="388">
        <v>596</v>
      </c>
      <c r="B600" s="388" t="s">
        <v>2110</v>
      </c>
      <c r="C600" s="389" t="s">
        <v>1953</v>
      </c>
      <c r="D600" s="389"/>
      <c r="E600" s="389"/>
      <c r="F600" s="389"/>
      <c r="G600" s="389"/>
      <c r="H600" s="388">
        <v>7</v>
      </c>
    </row>
    <row r="601" spans="1:8" hidden="1" x14ac:dyDescent="0.15">
      <c r="A601" s="388">
        <v>597</v>
      </c>
      <c r="B601" s="388" t="s">
        <v>2110</v>
      </c>
      <c r="C601" s="389" t="s">
        <v>1954</v>
      </c>
      <c r="D601" s="389"/>
      <c r="E601" s="389"/>
      <c r="F601" s="389"/>
      <c r="G601" s="389"/>
      <c r="H601" s="388">
        <v>7</v>
      </c>
    </row>
    <row r="602" spans="1:8" hidden="1" x14ac:dyDescent="0.15">
      <c r="A602" s="388">
        <v>598</v>
      </c>
      <c r="B602" s="388" t="s">
        <v>2110</v>
      </c>
      <c r="C602" s="389" t="s">
        <v>1955</v>
      </c>
      <c r="D602" s="389"/>
      <c r="E602" s="389"/>
      <c r="F602" s="389"/>
      <c r="G602" s="389"/>
      <c r="H602" s="388">
        <v>7</v>
      </c>
    </row>
    <row r="603" spans="1:8" hidden="1" x14ac:dyDescent="0.15">
      <c r="A603" s="388">
        <v>599</v>
      </c>
      <c r="B603" s="388" t="s">
        <v>2110</v>
      </c>
      <c r="C603" s="389" t="s">
        <v>2202</v>
      </c>
      <c r="D603" s="389"/>
      <c r="E603" s="389"/>
      <c r="F603" s="389"/>
      <c r="G603" s="389"/>
      <c r="H603" s="388">
        <v>7</v>
      </c>
    </row>
    <row r="604" spans="1:8" hidden="1" x14ac:dyDescent="0.15">
      <c r="A604" s="388">
        <v>600</v>
      </c>
      <c r="B604" s="388" t="s">
        <v>2110</v>
      </c>
      <c r="C604" s="389" t="s">
        <v>1958</v>
      </c>
      <c r="D604" s="389"/>
      <c r="E604" s="389"/>
      <c r="F604" s="389"/>
      <c r="G604" s="389"/>
      <c r="H604" s="388">
        <v>7</v>
      </c>
    </row>
    <row r="605" spans="1:8" hidden="1" x14ac:dyDescent="0.15">
      <c r="A605" s="388">
        <v>601</v>
      </c>
      <c r="B605" s="388" t="s">
        <v>2110</v>
      </c>
      <c r="C605" s="389" t="s">
        <v>1960</v>
      </c>
      <c r="D605" s="389"/>
      <c r="E605" s="389"/>
      <c r="F605" s="389"/>
      <c r="G605" s="389"/>
      <c r="H605" s="388">
        <v>7</v>
      </c>
    </row>
    <row r="606" spans="1:8" hidden="1" x14ac:dyDescent="0.15">
      <c r="A606" s="388">
        <v>602</v>
      </c>
      <c r="B606" s="388" t="s">
        <v>2110</v>
      </c>
      <c r="C606" s="389" t="s">
        <v>1961</v>
      </c>
      <c r="D606" s="389"/>
      <c r="E606" s="389"/>
      <c r="F606" s="389"/>
      <c r="G606" s="389"/>
      <c r="H606" s="388">
        <v>7</v>
      </c>
    </row>
    <row r="607" spans="1:8" hidden="1" x14ac:dyDescent="0.15">
      <c r="A607" s="388">
        <v>603</v>
      </c>
      <c r="B607" s="388" t="s">
        <v>2110</v>
      </c>
      <c r="C607" s="389" t="s">
        <v>1962</v>
      </c>
      <c r="D607" s="389"/>
      <c r="E607" s="389"/>
      <c r="F607" s="389"/>
      <c r="G607" s="389"/>
      <c r="H607" s="388">
        <v>7</v>
      </c>
    </row>
    <row r="608" spans="1:8" hidden="1" x14ac:dyDescent="0.15">
      <c r="A608" s="388">
        <v>604</v>
      </c>
      <c r="B608" s="388" t="s">
        <v>2110</v>
      </c>
      <c r="C608" s="389" t="s">
        <v>1963</v>
      </c>
      <c r="D608" s="389"/>
      <c r="E608" s="389"/>
      <c r="F608" s="389"/>
      <c r="G608" s="389"/>
      <c r="H608" s="388">
        <v>7</v>
      </c>
    </row>
    <row r="609" spans="1:8" hidden="1" x14ac:dyDescent="0.15">
      <c r="A609" s="388">
        <v>605</v>
      </c>
      <c r="B609" s="388" t="s">
        <v>2110</v>
      </c>
      <c r="C609" s="389" t="s">
        <v>1965</v>
      </c>
      <c r="D609" s="389"/>
      <c r="E609" s="389"/>
      <c r="F609" s="389"/>
      <c r="G609" s="389"/>
      <c r="H609" s="388">
        <v>7</v>
      </c>
    </row>
    <row r="610" spans="1:8" hidden="1" x14ac:dyDescent="0.15">
      <c r="A610" s="388">
        <v>606</v>
      </c>
      <c r="B610" s="388" t="s">
        <v>2110</v>
      </c>
      <c r="C610" s="389" t="s">
        <v>1966</v>
      </c>
      <c r="D610" s="389"/>
      <c r="E610" s="389"/>
      <c r="F610" s="389"/>
      <c r="G610" s="389"/>
      <c r="H610" s="388">
        <v>7</v>
      </c>
    </row>
    <row r="611" spans="1:8" hidden="1" x14ac:dyDescent="0.15">
      <c r="A611" s="388">
        <v>607</v>
      </c>
      <c r="B611" s="388" t="s">
        <v>2110</v>
      </c>
      <c r="C611" s="389" t="s">
        <v>1967</v>
      </c>
      <c r="D611" s="389"/>
      <c r="E611" s="389"/>
      <c r="F611" s="389"/>
      <c r="G611" s="389"/>
      <c r="H611" s="388">
        <v>7</v>
      </c>
    </row>
    <row r="612" spans="1:8" hidden="1" x14ac:dyDescent="0.15">
      <c r="A612" s="388">
        <v>608</v>
      </c>
      <c r="B612" s="388" t="s">
        <v>2110</v>
      </c>
      <c r="C612" s="389" t="s">
        <v>1968</v>
      </c>
      <c r="D612" s="389"/>
      <c r="E612" s="389"/>
      <c r="F612" s="389"/>
      <c r="G612" s="389"/>
      <c r="H612" s="388">
        <v>7</v>
      </c>
    </row>
    <row r="613" spans="1:8" hidden="1" x14ac:dyDescent="0.15">
      <c r="A613" s="388">
        <v>609</v>
      </c>
      <c r="B613" s="388" t="s">
        <v>2110</v>
      </c>
      <c r="C613" s="389" t="s">
        <v>2203</v>
      </c>
      <c r="D613" s="389"/>
      <c r="E613" s="389"/>
      <c r="F613" s="389"/>
      <c r="G613" s="389"/>
      <c r="H613" s="388">
        <v>7</v>
      </c>
    </row>
    <row r="614" spans="1:8" hidden="1" x14ac:dyDescent="0.15">
      <c r="A614" s="388">
        <v>610</v>
      </c>
      <c r="B614" s="388" t="s">
        <v>2110</v>
      </c>
      <c r="C614" s="389" t="s">
        <v>1970</v>
      </c>
      <c r="D614" s="389"/>
      <c r="E614" s="389"/>
      <c r="F614" s="389"/>
      <c r="G614" s="389"/>
      <c r="H614" s="388">
        <v>7</v>
      </c>
    </row>
    <row r="615" spans="1:8" hidden="1" x14ac:dyDescent="0.15">
      <c r="A615" s="388">
        <v>611</v>
      </c>
      <c r="B615" s="388" t="s">
        <v>2110</v>
      </c>
      <c r="C615" s="389" t="s">
        <v>1971</v>
      </c>
      <c r="D615" s="389"/>
      <c r="E615" s="389"/>
      <c r="F615" s="389"/>
      <c r="G615" s="389"/>
      <c r="H615" s="388">
        <v>7</v>
      </c>
    </row>
    <row r="616" spans="1:8" hidden="1" x14ac:dyDescent="0.15">
      <c r="A616" s="388">
        <v>612</v>
      </c>
      <c r="B616" s="388" t="s">
        <v>2110</v>
      </c>
      <c r="C616" s="389" t="s">
        <v>1972</v>
      </c>
      <c r="D616" s="389"/>
      <c r="E616" s="389"/>
      <c r="F616" s="389"/>
      <c r="G616" s="389"/>
      <c r="H616" s="388">
        <v>7</v>
      </c>
    </row>
    <row r="617" spans="1:8" hidden="1" x14ac:dyDescent="0.15">
      <c r="A617" s="388">
        <v>613</v>
      </c>
      <c r="B617" s="388" t="s">
        <v>2110</v>
      </c>
      <c r="C617" s="389" t="s">
        <v>1973</v>
      </c>
      <c r="D617" s="389"/>
      <c r="E617" s="389"/>
      <c r="F617" s="389"/>
      <c r="G617" s="389"/>
      <c r="H617" s="388">
        <v>7</v>
      </c>
    </row>
    <row r="618" spans="1:8" hidden="1" x14ac:dyDescent="0.15">
      <c r="A618" s="388">
        <v>614</v>
      </c>
      <c r="B618" s="388" t="s">
        <v>2110</v>
      </c>
      <c r="C618" s="389" t="s">
        <v>1974</v>
      </c>
      <c r="D618" s="389"/>
      <c r="E618" s="389"/>
      <c r="F618" s="389"/>
      <c r="G618" s="389"/>
      <c r="H618" s="388">
        <v>7</v>
      </c>
    </row>
    <row r="619" spans="1:8" hidden="1" x14ac:dyDescent="0.15">
      <c r="A619" s="388">
        <v>615</v>
      </c>
      <c r="B619" s="388" t="s">
        <v>2110</v>
      </c>
      <c r="C619" s="389" t="s">
        <v>1975</v>
      </c>
      <c r="D619" s="389"/>
      <c r="E619" s="389"/>
      <c r="F619" s="389"/>
      <c r="G619" s="389"/>
      <c r="H619" s="388">
        <v>7</v>
      </c>
    </row>
    <row r="620" spans="1:8" x14ac:dyDescent="0.15">
      <c r="A620" s="388">
        <v>616</v>
      </c>
      <c r="B620" s="388" t="s">
        <v>2110</v>
      </c>
      <c r="C620" s="389" t="s">
        <v>1948</v>
      </c>
      <c r="D620" s="389"/>
      <c r="E620" s="389"/>
      <c r="F620" s="389"/>
      <c r="G620" s="389"/>
      <c r="H620" s="388">
        <v>7</v>
      </c>
    </row>
    <row r="621" spans="1:8" hidden="1" x14ac:dyDescent="0.15">
      <c r="A621" s="388">
        <v>617</v>
      </c>
      <c r="B621" s="388" t="s">
        <v>2110</v>
      </c>
      <c r="C621" s="389" t="s">
        <v>1976</v>
      </c>
      <c r="D621" s="389"/>
      <c r="E621" s="389"/>
      <c r="F621" s="389"/>
      <c r="G621" s="389"/>
      <c r="H621" s="388">
        <v>7</v>
      </c>
    </row>
    <row r="622" spans="1:8" hidden="1" x14ac:dyDescent="0.15">
      <c r="A622" s="388">
        <v>618</v>
      </c>
      <c r="B622" s="388" t="s">
        <v>2110</v>
      </c>
      <c r="C622" s="389" t="s">
        <v>176</v>
      </c>
      <c r="D622" s="389"/>
      <c r="E622" s="389"/>
      <c r="F622" s="389"/>
      <c r="G622" s="389"/>
      <c r="H622" s="388">
        <v>7</v>
      </c>
    </row>
    <row r="623" spans="1:8" hidden="1" x14ac:dyDescent="0.15">
      <c r="A623" s="388">
        <v>619</v>
      </c>
      <c r="B623" s="388" t="s">
        <v>2110</v>
      </c>
      <c r="C623" s="389" t="s">
        <v>1977</v>
      </c>
      <c r="D623" s="389"/>
      <c r="E623" s="389"/>
      <c r="F623" s="389"/>
      <c r="G623" s="389"/>
      <c r="H623" s="388">
        <v>7</v>
      </c>
    </row>
    <row r="624" spans="1:8" hidden="1" x14ac:dyDescent="0.15">
      <c r="A624" s="388">
        <v>620</v>
      </c>
      <c r="B624" s="388" t="s">
        <v>2110</v>
      </c>
      <c r="C624" s="389" t="s">
        <v>1978</v>
      </c>
      <c r="D624" s="389"/>
      <c r="E624" s="389"/>
      <c r="F624" s="389"/>
      <c r="G624" s="389"/>
      <c r="H624" s="388">
        <v>7</v>
      </c>
    </row>
    <row r="625" spans="1:8" hidden="1" x14ac:dyDescent="0.15">
      <c r="A625" s="388">
        <v>621</v>
      </c>
      <c r="B625" s="388" t="s">
        <v>2110</v>
      </c>
      <c r="C625" s="389" t="s">
        <v>1979</v>
      </c>
      <c r="D625" s="389"/>
      <c r="E625" s="389"/>
      <c r="F625" s="389"/>
      <c r="G625" s="389"/>
      <c r="H625" s="388">
        <v>7</v>
      </c>
    </row>
    <row r="626" spans="1:8" hidden="1" x14ac:dyDescent="0.15">
      <c r="A626" s="388">
        <v>622</v>
      </c>
      <c r="B626" s="388" t="s">
        <v>2110</v>
      </c>
      <c r="C626" s="389" t="s">
        <v>1982</v>
      </c>
      <c r="D626" s="389"/>
      <c r="E626" s="389"/>
      <c r="F626" s="389"/>
      <c r="G626" s="389"/>
      <c r="H626" s="388">
        <v>7</v>
      </c>
    </row>
    <row r="627" spans="1:8" hidden="1" x14ac:dyDescent="0.15">
      <c r="A627" s="388">
        <v>623</v>
      </c>
      <c r="B627" s="388" t="s">
        <v>2110</v>
      </c>
      <c r="C627" s="389" t="s">
        <v>1984</v>
      </c>
      <c r="D627" s="389"/>
      <c r="E627" s="389"/>
      <c r="F627" s="389"/>
      <c r="G627" s="389"/>
      <c r="H627" s="388">
        <v>5</v>
      </c>
    </row>
    <row r="628" spans="1:8" hidden="1" x14ac:dyDescent="0.15">
      <c r="A628" s="388">
        <v>624</v>
      </c>
      <c r="B628" s="388" t="s">
        <v>2110</v>
      </c>
      <c r="C628" s="389" t="s">
        <v>4</v>
      </c>
      <c r="D628" s="389"/>
      <c r="E628" s="389"/>
      <c r="F628" s="389"/>
      <c r="G628" s="389"/>
      <c r="H628" s="388">
        <v>3</v>
      </c>
    </row>
    <row r="629" spans="1:8" hidden="1" x14ac:dyDescent="0.15">
      <c r="A629" s="388">
        <v>625</v>
      </c>
      <c r="B629" s="388" t="s">
        <v>2110</v>
      </c>
      <c r="C629" s="389" t="s">
        <v>1986</v>
      </c>
      <c r="D629" s="389"/>
      <c r="E629" s="389"/>
      <c r="F629" s="389"/>
      <c r="G629" s="389"/>
      <c r="H629" s="388">
        <v>5</v>
      </c>
    </row>
    <row r="630" spans="1:8" hidden="1" x14ac:dyDescent="0.15">
      <c r="A630" s="388">
        <v>626</v>
      </c>
      <c r="B630" s="388" t="s">
        <v>2110</v>
      </c>
      <c r="C630" s="389" t="s">
        <v>1987</v>
      </c>
      <c r="D630" s="389"/>
      <c r="E630" s="389"/>
      <c r="F630" s="389"/>
      <c r="G630" s="389"/>
      <c r="H630" s="388">
        <v>6</v>
      </c>
    </row>
    <row r="631" spans="1:8" hidden="1" x14ac:dyDescent="0.15">
      <c r="A631" s="388">
        <v>627</v>
      </c>
      <c r="B631" s="388" t="s">
        <v>2110</v>
      </c>
      <c r="C631" s="389" t="s">
        <v>1345</v>
      </c>
      <c r="D631" s="389"/>
      <c r="E631" s="389"/>
      <c r="F631" s="389"/>
      <c r="G631" s="389"/>
      <c r="H631" s="388">
        <v>3</v>
      </c>
    </row>
    <row r="632" spans="1:8" hidden="1" x14ac:dyDescent="0.15">
      <c r="A632" s="388">
        <v>628</v>
      </c>
      <c r="B632" s="388" t="s">
        <v>2110</v>
      </c>
      <c r="C632" s="389" t="s">
        <v>32</v>
      </c>
      <c r="D632" s="389"/>
      <c r="E632" s="389"/>
      <c r="F632" s="389"/>
      <c r="G632" s="389"/>
      <c r="H632" s="388">
        <v>3</v>
      </c>
    </row>
    <row r="633" spans="1:8" hidden="1" x14ac:dyDescent="0.15">
      <c r="A633" s="388">
        <v>629</v>
      </c>
      <c r="B633" s="388" t="s">
        <v>2110</v>
      </c>
      <c r="C633" s="389" t="s">
        <v>40</v>
      </c>
      <c r="D633" s="389"/>
      <c r="E633" s="389"/>
      <c r="F633" s="389"/>
      <c r="G633" s="389"/>
      <c r="H633" s="388">
        <v>3</v>
      </c>
    </row>
    <row r="634" spans="1:8" hidden="1" x14ac:dyDescent="0.15">
      <c r="A634" s="388">
        <v>630</v>
      </c>
      <c r="B634" s="388" t="s">
        <v>2110</v>
      </c>
      <c r="C634" s="389" t="s">
        <v>44</v>
      </c>
      <c r="D634" s="389"/>
      <c r="E634" s="389"/>
      <c r="F634" s="389"/>
      <c r="G634" s="389"/>
      <c r="H634" s="388">
        <v>1</v>
      </c>
    </row>
    <row r="635" spans="1:8" hidden="1" x14ac:dyDescent="0.15">
      <c r="A635" s="388">
        <v>631</v>
      </c>
      <c r="B635" s="388" t="s">
        <v>2110</v>
      </c>
      <c r="C635" s="389" t="s">
        <v>2204</v>
      </c>
      <c r="D635" s="389"/>
      <c r="E635" s="389"/>
      <c r="F635" s="389"/>
      <c r="G635" s="389"/>
      <c r="H635" s="388">
        <v>1</v>
      </c>
    </row>
    <row r="636" spans="1:8" hidden="1" x14ac:dyDescent="0.15">
      <c r="A636" s="388">
        <v>632</v>
      </c>
      <c r="B636" s="388" t="s">
        <v>2110</v>
      </c>
      <c r="C636" s="389" t="s">
        <v>1990</v>
      </c>
      <c r="D636" s="389"/>
      <c r="E636" s="389"/>
      <c r="F636" s="389"/>
      <c r="G636" s="389"/>
      <c r="H636" s="388">
        <v>3</v>
      </c>
    </row>
    <row r="637" spans="1:8" hidden="1" x14ac:dyDescent="0.15">
      <c r="A637" s="388">
        <v>633</v>
      </c>
      <c r="B637" s="388" t="s">
        <v>2110</v>
      </c>
      <c r="C637" s="389" t="s">
        <v>9</v>
      </c>
      <c r="D637" s="389"/>
      <c r="E637" s="389"/>
      <c r="F637" s="389"/>
      <c r="G637" s="389"/>
      <c r="H637" s="388">
        <v>3</v>
      </c>
    </row>
    <row r="638" spans="1:8" hidden="1" x14ac:dyDescent="0.15">
      <c r="A638" s="388">
        <v>634</v>
      </c>
      <c r="B638" s="388" t="s">
        <v>2110</v>
      </c>
      <c r="C638" s="389" t="s">
        <v>1992</v>
      </c>
      <c r="D638" s="389"/>
      <c r="E638" s="389"/>
      <c r="F638" s="389"/>
      <c r="G638" s="389"/>
      <c r="H638" s="388">
        <v>3</v>
      </c>
    </row>
    <row r="639" spans="1:8" hidden="1" x14ac:dyDescent="0.15">
      <c r="A639" s="388">
        <v>635</v>
      </c>
      <c r="B639" s="388" t="s">
        <v>2110</v>
      </c>
      <c r="C639" s="389" t="s">
        <v>25</v>
      </c>
      <c r="D639" s="389"/>
      <c r="E639" s="389"/>
      <c r="F639" s="389"/>
      <c r="G639" s="389"/>
      <c r="H639" s="388">
        <v>3</v>
      </c>
    </row>
    <row r="640" spans="1:8" hidden="1" x14ac:dyDescent="0.15">
      <c r="A640" s="388">
        <v>636</v>
      </c>
      <c r="B640" s="388" t="s">
        <v>2110</v>
      </c>
      <c r="C640" s="389" t="s">
        <v>1994</v>
      </c>
      <c r="D640" s="389"/>
      <c r="E640" s="389"/>
      <c r="F640" s="389"/>
      <c r="G640" s="389"/>
      <c r="H640" s="388">
        <v>7</v>
      </c>
    </row>
    <row r="641" spans="1:8" hidden="1" x14ac:dyDescent="0.15">
      <c r="A641" s="388">
        <v>637</v>
      </c>
      <c r="B641" s="388" t="s">
        <v>2110</v>
      </c>
      <c r="C641" s="389" t="s">
        <v>1995</v>
      </c>
      <c r="D641" s="389"/>
      <c r="E641" s="389"/>
      <c r="F641" s="389"/>
      <c r="G641" s="389"/>
      <c r="H641" s="388">
        <v>5</v>
      </c>
    </row>
    <row r="642" spans="1:8" hidden="1" x14ac:dyDescent="0.15">
      <c r="A642" s="388">
        <v>638</v>
      </c>
      <c r="B642" s="388" t="s">
        <v>2110</v>
      </c>
      <c r="C642" s="389" t="s">
        <v>1346</v>
      </c>
      <c r="D642" s="389"/>
      <c r="E642" s="389"/>
      <c r="F642" s="389"/>
      <c r="G642" s="389"/>
      <c r="H642" s="388">
        <v>6</v>
      </c>
    </row>
    <row r="643" spans="1:8" hidden="1" x14ac:dyDescent="0.15">
      <c r="A643" s="388">
        <v>639</v>
      </c>
      <c r="B643" s="388" t="s">
        <v>2110</v>
      </c>
      <c r="C643" s="389" t="s">
        <v>1998</v>
      </c>
      <c r="D643" s="389"/>
      <c r="E643" s="389"/>
      <c r="F643" s="389"/>
      <c r="G643" s="389"/>
      <c r="H643" s="388">
        <v>5</v>
      </c>
    </row>
    <row r="644" spans="1:8" hidden="1" x14ac:dyDescent="0.15">
      <c r="A644" s="388">
        <v>640</v>
      </c>
      <c r="B644" s="388" t="s">
        <v>2110</v>
      </c>
      <c r="C644" s="389" t="s">
        <v>38</v>
      </c>
      <c r="D644" s="389"/>
      <c r="E644" s="389"/>
      <c r="F644" s="389"/>
      <c r="G644" s="389"/>
      <c r="H644" s="388">
        <v>5</v>
      </c>
    </row>
    <row r="645" spans="1:8" hidden="1" x14ac:dyDescent="0.15">
      <c r="A645" s="388">
        <v>641</v>
      </c>
      <c r="B645" s="388" t="s">
        <v>2110</v>
      </c>
      <c r="C645" s="389" t="s">
        <v>2000</v>
      </c>
      <c r="D645" s="389"/>
      <c r="E645" s="389"/>
      <c r="F645" s="389"/>
      <c r="G645" s="389"/>
      <c r="H645" s="388">
        <v>5</v>
      </c>
    </row>
    <row r="646" spans="1:8" hidden="1" x14ac:dyDescent="0.15">
      <c r="A646" s="388">
        <v>642</v>
      </c>
      <c r="B646" s="388" t="s">
        <v>2110</v>
      </c>
      <c r="C646" s="389" t="s">
        <v>2205</v>
      </c>
      <c r="D646" s="389"/>
      <c r="E646" s="389"/>
      <c r="F646" s="389"/>
      <c r="G646" s="389"/>
      <c r="H646" s="388">
        <v>6</v>
      </c>
    </row>
    <row r="647" spans="1:8" hidden="1" x14ac:dyDescent="0.15">
      <c r="A647" s="388">
        <v>643</v>
      </c>
      <c r="B647" s="388" t="s">
        <v>2110</v>
      </c>
      <c r="C647" s="389" t="s">
        <v>2001</v>
      </c>
      <c r="D647" s="389"/>
      <c r="E647" s="389"/>
      <c r="F647" s="389"/>
      <c r="G647" s="389"/>
      <c r="H647" s="388">
        <v>5</v>
      </c>
    </row>
    <row r="648" spans="1:8" hidden="1" x14ac:dyDescent="0.15">
      <c r="A648" s="388">
        <v>644</v>
      </c>
      <c r="B648" s="388" t="s">
        <v>2110</v>
      </c>
      <c r="C648" s="389" t="s">
        <v>2206</v>
      </c>
      <c r="D648" s="389"/>
      <c r="E648" s="389"/>
      <c r="F648" s="389"/>
      <c r="G648" s="389"/>
      <c r="H648" s="388">
        <v>5</v>
      </c>
    </row>
    <row r="649" spans="1:8" hidden="1" x14ac:dyDescent="0.15">
      <c r="A649" s="388">
        <v>645</v>
      </c>
      <c r="B649" s="388" t="s">
        <v>2110</v>
      </c>
      <c r="C649" s="389" t="s">
        <v>2002</v>
      </c>
      <c r="D649" s="389"/>
      <c r="E649" s="389"/>
      <c r="F649" s="389"/>
      <c r="G649" s="389"/>
      <c r="H649" s="388">
        <v>5</v>
      </c>
    </row>
    <row r="650" spans="1:8" hidden="1" x14ac:dyDescent="0.15">
      <c r="A650" s="388">
        <v>646</v>
      </c>
      <c r="B650" s="388" t="s">
        <v>2110</v>
      </c>
      <c r="C650" s="389" t="s">
        <v>24</v>
      </c>
      <c r="D650" s="389"/>
      <c r="E650" s="389"/>
      <c r="F650" s="389"/>
      <c r="G650" s="389"/>
      <c r="H650" s="388">
        <v>5</v>
      </c>
    </row>
    <row r="651" spans="1:8" hidden="1" x14ac:dyDescent="0.15">
      <c r="A651" s="388">
        <v>647</v>
      </c>
      <c r="B651" s="388" t="s">
        <v>2110</v>
      </c>
      <c r="C651" s="389" t="s">
        <v>2004</v>
      </c>
      <c r="D651" s="389"/>
      <c r="E651" s="389"/>
      <c r="F651" s="389"/>
      <c r="G651" s="389"/>
      <c r="H651" s="388">
        <v>5</v>
      </c>
    </row>
    <row r="652" spans="1:8" hidden="1" x14ac:dyDescent="0.15">
      <c r="A652" s="388">
        <v>648</v>
      </c>
      <c r="B652" s="388" t="s">
        <v>2110</v>
      </c>
      <c r="C652" s="389" t="s">
        <v>2005</v>
      </c>
      <c r="D652" s="389"/>
      <c r="E652" s="389"/>
      <c r="F652" s="389"/>
      <c r="G652" s="389"/>
      <c r="H652" s="388">
        <v>5</v>
      </c>
    </row>
    <row r="653" spans="1:8" hidden="1" x14ac:dyDescent="0.15">
      <c r="A653" s="414">
        <v>649</v>
      </c>
      <c r="B653" s="414" t="s">
        <v>2109</v>
      </c>
      <c r="C653" s="415" t="s">
        <v>2290</v>
      </c>
      <c r="D653" s="415"/>
      <c r="E653" s="415"/>
      <c r="F653" s="415"/>
      <c r="G653" s="415"/>
      <c r="H653" s="414">
        <v>9</v>
      </c>
    </row>
    <row r="654" spans="1:8" hidden="1" x14ac:dyDescent="0.15">
      <c r="A654" s="414">
        <v>650</v>
      </c>
      <c r="B654" s="414" t="s">
        <v>2109</v>
      </c>
      <c r="C654" s="415" t="s">
        <v>2307</v>
      </c>
      <c r="D654" s="415"/>
      <c r="E654" s="415"/>
      <c r="F654" s="415"/>
      <c r="G654" s="415"/>
      <c r="H654" s="414">
        <v>11</v>
      </c>
    </row>
  </sheetData>
  <autoFilter ref="A4:H654" xr:uid="{00000000-0009-0000-0000-000016000000}">
    <filterColumn colId="2">
      <filters>
        <filter val="Pengadministrasi Layanan Informasi dan Publikasi"/>
        <filter val="Pengolah Bahan Informasi dan Publikasi"/>
        <filter val="Pengolah Bahan Informasi dan Publikasi Kegiatan Kemahasiswaan"/>
        <filter val="Pengolah Data Informasi dan Publikasi"/>
        <filter val="Pengolah Data Publikasi Ilmiah"/>
        <filter val="Pengolah Informasi dan Publikasi Kegiatan Kemahasiswaan"/>
        <filter val="Penyusun Dokumentasi Dan Publikasi"/>
        <filter val="Penyusun Informasi dan Publikasi"/>
        <filter val="Penyusun Program Publikasi Ilmiah"/>
      </filters>
    </filterColumn>
  </autoFilter>
  <mergeCells count="5">
    <mergeCell ref="A2:A3"/>
    <mergeCell ref="B2:B3"/>
    <mergeCell ref="C2:C3"/>
    <mergeCell ref="D2:G2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CL55"/>
  <sheetViews>
    <sheetView view="pageBreakPreview" topLeftCell="A10" zoomScale="140" zoomScaleNormal="140" zoomScaleSheetLayoutView="110" zoomScalePageLayoutView="140" workbookViewId="0">
      <selection activeCell="AY29" sqref="AY29"/>
    </sheetView>
  </sheetViews>
  <sheetFormatPr baseColWidth="10" defaultColWidth="2.6640625" defaultRowHeight="11" customHeight="1" x14ac:dyDescent="0.2"/>
  <cols>
    <col min="1" max="55" width="2.6640625" style="57"/>
    <col min="56" max="56" width="4" style="57" bestFit="1" customWidth="1"/>
    <col min="57" max="65" width="2.6640625" style="57"/>
    <col min="66" max="66" width="4" style="57" bestFit="1" customWidth="1"/>
    <col min="67" max="67" width="2.6640625" style="57"/>
    <col min="68" max="68" width="4" style="57" bestFit="1" customWidth="1"/>
    <col min="69" max="78" width="2.6640625" style="57"/>
    <col min="79" max="79" width="4" style="57" bestFit="1" customWidth="1"/>
    <col min="80" max="80" width="2.6640625" style="57"/>
    <col min="81" max="81" width="4" style="57" bestFit="1" customWidth="1"/>
    <col min="82" max="89" width="2.6640625" style="57"/>
    <col min="90" max="90" width="4" style="57" bestFit="1" customWidth="1"/>
    <col min="91" max="16384" width="2.6640625" style="57"/>
  </cols>
  <sheetData>
    <row r="1" spans="1:53" ht="11" customHeight="1" x14ac:dyDescent="0.2">
      <c r="A1" s="12"/>
      <c r="B1" s="12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</row>
    <row r="2" spans="1:53" ht="11" customHeight="1" x14ac:dyDescent="0.2">
      <c r="A2" s="12"/>
      <c r="B2" s="12"/>
      <c r="C2" s="470" t="s">
        <v>87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</row>
    <row r="3" spans="1:53" ht="11" customHeight="1" x14ac:dyDescent="0.2">
      <c r="A3" s="12"/>
      <c r="B3" s="12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</row>
    <row r="4" spans="1:53" ht="11" customHeight="1" thickBot="1" x14ac:dyDescent="0.25">
      <c r="A4" s="11"/>
      <c r="B4" s="12"/>
      <c r="C4" s="165"/>
      <c r="D4" s="165"/>
    </row>
    <row r="5" spans="1:53" ht="11" customHeight="1" x14ac:dyDescent="0.2">
      <c r="A5" s="11"/>
      <c r="B5" s="12"/>
      <c r="X5" s="477" t="s">
        <v>7</v>
      </c>
      <c r="Y5" s="478"/>
      <c r="Z5" s="478"/>
      <c r="AA5" s="478"/>
      <c r="AB5" s="478"/>
      <c r="AC5" s="478"/>
      <c r="AD5" s="478"/>
      <c r="AE5" s="478"/>
      <c r="AF5" s="478"/>
      <c r="AG5" s="479"/>
    </row>
    <row r="6" spans="1:53" ht="11" customHeight="1" thickBot="1" x14ac:dyDescent="0.25">
      <c r="A6" s="11"/>
      <c r="B6" s="12"/>
      <c r="X6" s="480"/>
      <c r="Y6" s="481"/>
      <c r="Z6" s="481"/>
      <c r="AA6" s="481"/>
      <c r="AB6" s="481"/>
      <c r="AC6" s="481"/>
      <c r="AD6" s="481"/>
      <c r="AE6" s="481"/>
      <c r="AF6" s="481"/>
      <c r="AG6" s="482"/>
    </row>
    <row r="7" spans="1:53" ht="11" customHeight="1" x14ac:dyDescent="0.2">
      <c r="A7" s="11"/>
      <c r="B7" s="12"/>
      <c r="AB7" s="46"/>
      <c r="AC7" s="2"/>
    </row>
    <row r="8" spans="1:53" ht="11" customHeight="1" thickBot="1" x14ac:dyDescent="0.25">
      <c r="A8" s="11"/>
      <c r="B8" s="11"/>
      <c r="AB8" s="53"/>
    </row>
    <row r="9" spans="1:53" ht="11" customHeight="1" x14ac:dyDescent="0.2">
      <c r="A9" s="2"/>
      <c r="B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2"/>
      <c r="U9" s="477" t="s">
        <v>112</v>
      </c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9"/>
      <c r="AK9" s="2"/>
      <c r="AL9" s="2"/>
      <c r="AN9" s="66"/>
      <c r="AO9" s="66"/>
      <c r="AP9" s="66"/>
      <c r="AQ9" s="66"/>
      <c r="AR9" s="66"/>
      <c r="AS9" s="66"/>
      <c r="AT9" s="66"/>
      <c r="AU9" s="66"/>
    </row>
    <row r="10" spans="1:53" ht="11" customHeight="1" thickBot="1" x14ac:dyDescent="0.25">
      <c r="A10" s="2"/>
      <c r="B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2"/>
      <c r="U10" s="480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2"/>
      <c r="AK10" s="2"/>
      <c r="AL10" s="2"/>
      <c r="AN10" s="66"/>
      <c r="AO10" s="66"/>
      <c r="AP10" s="66"/>
      <c r="AQ10" s="66"/>
      <c r="AR10" s="66"/>
      <c r="AS10" s="66"/>
      <c r="AT10" s="66"/>
      <c r="AU10" s="66"/>
    </row>
    <row r="11" spans="1:53" ht="11" customHeight="1" x14ac:dyDescent="0.2">
      <c r="A11" s="11"/>
      <c r="B11" s="2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144"/>
      <c r="AC11" s="29"/>
      <c r="AD11" s="29"/>
      <c r="AE11" s="29"/>
      <c r="AF11" s="29"/>
      <c r="AG11" s="29"/>
      <c r="AH11" s="29"/>
      <c r="AI11" s="29"/>
      <c r="AJ11" s="29"/>
      <c r="AK11" s="2"/>
      <c r="AL11" s="2"/>
      <c r="AN11" s="66"/>
      <c r="AO11" s="66"/>
      <c r="AP11" s="66"/>
      <c r="AQ11" s="66"/>
      <c r="AR11" s="66"/>
      <c r="AS11" s="66"/>
      <c r="AT11" s="66"/>
      <c r="AU11" s="66"/>
    </row>
    <row r="12" spans="1:53" ht="11" customHeight="1" thickBot="1" x14ac:dyDescent="0.25">
      <c r="A12" s="11"/>
      <c r="B12" s="2"/>
      <c r="O12" s="2"/>
      <c r="P12" s="2"/>
      <c r="Q12" s="2"/>
      <c r="R12" s="2"/>
      <c r="S12" s="2"/>
      <c r="T12" s="29"/>
      <c r="U12" s="145"/>
      <c r="V12" s="145"/>
      <c r="W12" s="145"/>
      <c r="X12" s="145"/>
      <c r="Y12" s="145"/>
      <c r="Z12" s="145"/>
      <c r="AA12" s="145"/>
      <c r="AB12" s="33"/>
      <c r="AC12" s="145"/>
      <c r="AD12" s="145"/>
      <c r="AE12" s="145"/>
      <c r="AF12" s="145"/>
      <c r="AG12" s="145"/>
      <c r="AH12" s="145"/>
      <c r="AI12" s="145"/>
      <c r="AJ12" s="145"/>
      <c r="AK12" s="29"/>
      <c r="AL12" s="29"/>
      <c r="AM12" s="10"/>
      <c r="AN12" s="66"/>
      <c r="AO12" s="66"/>
      <c r="AP12" s="66"/>
      <c r="AQ12" s="66"/>
      <c r="AR12" s="66"/>
      <c r="AS12" s="66"/>
      <c r="AT12" s="66"/>
      <c r="AU12" s="66"/>
    </row>
    <row r="13" spans="1:53" ht="11" customHeight="1" x14ac:dyDescent="0.2">
      <c r="A13" s="11"/>
      <c r="B13" s="2"/>
      <c r="O13" s="2"/>
      <c r="P13" s="2"/>
      <c r="Q13" s="2"/>
      <c r="R13" s="2"/>
      <c r="S13" s="2"/>
      <c r="T13" s="29"/>
      <c r="U13" s="471" t="s">
        <v>114</v>
      </c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3"/>
      <c r="AK13" s="29"/>
      <c r="AL13" s="29"/>
      <c r="AM13" s="10"/>
      <c r="AN13" s="66"/>
      <c r="AO13" s="66"/>
      <c r="AP13" s="66"/>
      <c r="AQ13" s="66"/>
      <c r="AR13" s="66"/>
      <c r="AS13" s="66"/>
      <c r="AT13" s="66"/>
      <c r="AU13" s="66"/>
    </row>
    <row r="14" spans="1:53" ht="11" customHeight="1" thickBot="1" x14ac:dyDescent="0.25">
      <c r="A14" s="11"/>
      <c r="B14" s="2"/>
      <c r="T14" s="29"/>
      <c r="U14" s="474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6"/>
      <c r="AK14" s="29"/>
      <c r="AL14" s="29"/>
      <c r="AM14" s="10"/>
      <c r="AN14" s="66"/>
      <c r="AO14" s="66"/>
      <c r="AP14" s="66"/>
      <c r="AQ14" s="66"/>
      <c r="AR14" s="66"/>
      <c r="AS14" s="66"/>
      <c r="AT14" s="66"/>
      <c r="AU14" s="66"/>
    </row>
    <row r="15" spans="1:53" ht="11" customHeight="1" x14ac:dyDescent="0.2">
      <c r="A15" s="11"/>
      <c r="B15" s="11"/>
      <c r="T15" s="34"/>
      <c r="U15" s="35"/>
      <c r="V15" s="35"/>
      <c r="W15" s="35"/>
      <c r="X15" s="35"/>
      <c r="Y15" s="35"/>
      <c r="Z15" s="35"/>
      <c r="AA15" s="36"/>
      <c r="AB15" s="37"/>
      <c r="AC15" s="35"/>
      <c r="AD15" s="35"/>
      <c r="AE15" s="35"/>
      <c r="AF15" s="35"/>
      <c r="AG15" s="35"/>
      <c r="AH15" s="35"/>
      <c r="AI15" s="35"/>
      <c r="AJ15" s="35"/>
      <c r="AK15" s="34"/>
      <c r="AL15" s="34"/>
      <c r="AM15" s="10"/>
      <c r="AN15" s="66"/>
      <c r="AO15" s="66"/>
      <c r="AP15" s="66"/>
      <c r="AQ15" s="66"/>
      <c r="AR15" s="66"/>
      <c r="AS15" s="66"/>
      <c r="AT15" s="66"/>
      <c r="AU15" s="66"/>
    </row>
    <row r="16" spans="1:53" ht="11" customHeight="1" thickBot="1" x14ac:dyDescent="0.25">
      <c r="A16" s="11"/>
      <c r="B16" s="27"/>
      <c r="T16" s="34"/>
      <c r="U16" s="38"/>
      <c r="V16" s="38"/>
      <c r="W16" s="38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38"/>
      <c r="AI16" s="38"/>
      <c r="AJ16" s="38"/>
      <c r="AK16" s="34"/>
      <c r="AL16" s="34"/>
      <c r="AM16" s="10"/>
      <c r="AN16" s="66"/>
      <c r="AO16" s="66"/>
      <c r="AP16" s="66"/>
      <c r="AQ16" s="66"/>
      <c r="AR16" s="66"/>
      <c r="AS16" s="66"/>
      <c r="AT16" s="66"/>
      <c r="AU16" s="66"/>
    </row>
    <row r="17" spans="1:90" ht="11" customHeight="1" x14ac:dyDescent="0.2">
      <c r="A17" s="11"/>
      <c r="B17" s="11"/>
      <c r="T17" s="29"/>
      <c r="U17" s="471" t="s">
        <v>65</v>
      </c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3"/>
      <c r="AK17" s="24"/>
      <c r="AL17" s="24"/>
      <c r="AM17" s="10"/>
      <c r="AN17" s="66"/>
      <c r="AO17" s="66"/>
      <c r="AP17" s="66"/>
      <c r="AQ17" s="66"/>
      <c r="AR17" s="66"/>
      <c r="AS17" s="66"/>
      <c r="AT17" s="66"/>
      <c r="AU17" s="66"/>
    </row>
    <row r="18" spans="1:90" ht="11" customHeight="1" thickBot="1" x14ac:dyDescent="0.25">
      <c r="A18" s="11"/>
      <c r="B18" s="11"/>
      <c r="T18" s="29"/>
      <c r="U18" s="474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6"/>
      <c r="AK18" s="29"/>
      <c r="AL18" s="29"/>
      <c r="AM18" s="10"/>
      <c r="AN18" s="66"/>
      <c r="AO18" s="66"/>
      <c r="AP18" s="66"/>
      <c r="AQ18" s="66"/>
      <c r="AR18" s="66"/>
      <c r="AS18" s="66"/>
      <c r="AT18" s="66"/>
      <c r="AU18" s="66"/>
    </row>
    <row r="19" spans="1:90" ht="11" customHeight="1" thickBot="1" x14ac:dyDescent="0.25">
      <c r="A19" s="11"/>
      <c r="B19" s="11"/>
      <c r="D19" s="57" t="s">
        <v>2219</v>
      </c>
      <c r="T19" s="29"/>
      <c r="U19" s="467" t="s">
        <v>1388</v>
      </c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9"/>
      <c r="AK19" s="29"/>
      <c r="AL19" s="29"/>
      <c r="AM19" s="10"/>
      <c r="AN19" s="66"/>
      <c r="AO19" s="66"/>
      <c r="AP19" s="66"/>
      <c r="AQ19" s="66"/>
      <c r="AR19" s="66"/>
      <c r="AS19" s="66"/>
      <c r="AT19" s="66"/>
      <c r="AU19" s="66"/>
    </row>
    <row r="20" spans="1:90" ht="11" customHeight="1" x14ac:dyDescent="0.2">
      <c r="A20" s="11"/>
      <c r="B20" s="11"/>
      <c r="AA20" s="2"/>
      <c r="AB20" s="42"/>
      <c r="AC20" s="2"/>
      <c r="AK20" s="2"/>
      <c r="AL20" s="2"/>
      <c r="AM20" s="2"/>
    </row>
    <row r="21" spans="1:90" ht="11" customHeight="1" thickBot="1" x14ac:dyDescent="0.25">
      <c r="A21" s="11"/>
      <c r="B21" s="11"/>
      <c r="AA21" s="5"/>
      <c r="AB21" s="41"/>
      <c r="AC21" s="5"/>
      <c r="AI21" s="5"/>
      <c r="AJ21" s="5"/>
      <c r="AK21" s="5"/>
      <c r="AL21" s="5"/>
      <c r="AM21" s="5"/>
      <c r="AT21" s="2"/>
      <c r="AU21" s="2"/>
      <c r="AV21" s="2"/>
      <c r="AW21" s="2"/>
      <c r="AX21" s="2"/>
      <c r="AY21" s="2"/>
      <c r="AZ21" s="2"/>
      <c r="BA21" s="2"/>
    </row>
    <row r="22" spans="1:90" ht="11" customHeight="1" x14ac:dyDescent="0.2">
      <c r="A22" s="11"/>
      <c r="B22" s="11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2"/>
      <c r="AC22" s="2"/>
      <c r="AD22" s="7"/>
      <c r="AE22" s="7"/>
      <c r="AF22" s="7"/>
      <c r="AG22" s="7"/>
      <c r="AH22" s="7"/>
      <c r="AI22" s="2"/>
      <c r="AJ22" s="2"/>
      <c r="AK22" s="2"/>
      <c r="AL22" s="2"/>
      <c r="AM22" s="2"/>
      <c r="AN22" s="7"/>
      <c r="AO22" s="7"/>
      <c r="AP22" s="7"/>
      <c r="AQ22" s="7"/>
      <c r="AR22" s="7"/>
      <c r="AS22" s="7"/>
      <c r="AT22" s="3"/>
      <c r="AU22" s="2"/>
      <c r="AV22" s="2"/>
      <c r="AW22" s="2"/>
      <c r="AX22" s="2"/>
      <c r="AY22" s="2"/>
      <c r="AZ22" s="2"/>
      <c r="BA22" s="2"/>
    </row>
    <row r="23" spans="1:90" ht="11" customHeight="1" thickBot="1" x14ac:dyDescent="0.25">
      <c r="A23" s="11"/>
      <c r="B23" s="11"/>
      <c r="I23" s="4"/>
      <c r="AA23" s="5"/>
      <c r="AB23" s="41"/>
      <c r="AC23" s="5"/>
      <c r="AK23" s="2"/>
      <c r="AL23" s="2"/>
      <c r="AM23" s="2"/>
      <c r="AT23" s="4"/>
    </row>
    <row r="24" spans="1:90" ht="11" customHeight="1" x14ac:dyDescent="0.2">
      <c r="A24" s="11"/>
      <c r="B24" s="29"/>
      <c r="C24" s="471" t="s">
        <v>66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3"/>
      <c r="U24" s="471" t="s">
        <v>67</v>
      </c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3"/>
      <c r="AK24" s="2"/>
      <c r="AL24" s="2"/>
      <c r="AM24" s="2"/>
      <c r="AN24" s="471" t="s">
        <v>68</v>
      </c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3"/>
    </row>
    <row r="25" spans="1:90" ht="11" customHeight="1" thickBot="1" x14ac:dyDescent="0.25">
      <c r="A25" s="11"/>
      <c r="B25" s="59"/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6"/>
      <c r="T25" s="42"/>
      <c r="U25" s="474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6"/>
      <c r="AK25" s="2"/>
      <c r="AL25" s="2"/>
      <c r="AM25" s="42"/>
      <c r="AN25" s="474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6"/>
    </row>
    <row r="26" spans="1:90" ht="11" customHeight="1" thickBot="1" x14ac:dyDescent="0.25">
      <c r="A26" s="11"/>
      <c r="B26" s="59"/>
      <c r="C26" s="467" t="s">
        <v>1387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9"/>
      <c r="T26" s="2"/>
      <c r="U26" s="467" t="s">
        <v>1387</v>
      </c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9"/>
      <c r="AK26" s="2"/>
      <c r="AL26" s="2"/>
      <c r="AM26" s="2"/>
      <c r="AN26" s="467" t="s">
        <v>1387</v>
      </c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9"/>
    </row>
    <row r="27" spans="1:90" ht="11" customHeight="1" x14ac:dyDescent="0.2">
      <c r="A27" s="11"/>
      <c r="H27" s="2"/>
      <c r="I27" s="2"/>
      <c r="AB27" s="2"/>
      <c r="AC27" s="2"/>
      <c r="AK27" s="2"/>
      <c r="AL27" s="2"/>
      <c r="AM27" s="2"/>
      <c r="AS27" s="2"/>
      <c r="AT27" s="2"/>
      <c r="BD27" s="57" t="str">
        <f>D29</f>
        <v>Pengelola Keuangan</v>
      </c>
      <c r="BE27" s="57">
        <f t="shared" ref="BE27:BN27" si="0">E29</f>
        <v>0</v>
      </c>
      <c r="BF27" s="57">
        <f t="shared" si="0"/>
        <v>0</v>
      </c>
      <c r="BG27" s="57">
        <f t="shared" si="0"/>
        <v>0</v>
      </c>
      <c r="BH27" s="57">
        <f t="shared" si="0"/>
        <v>0</v>
      </c>
      <c r="BI27" s="57">
        <f t="shared" si="0"/>
        <v>0</v>
      </c>
      <c r="BJ27" s="57">
        <f t="shared" si="0"/>
        <v>0</v>
      </c>
      <c r="BK27" s="57">
        <f t="shared" si="0"/>
        <v>0</v>
      </c>
      <c r="BL27" s="57">
        <f t="shared" si="0"/>
        <v>0</v>
      </c>
      <c r="BM27" s="57">
        <f t="shared" si="0"/>
        <v>0</v>
      </c>
      <c r="BN27" s="57">
        <f t="shared" si="0"/>
        <v>6</v>
      </c>
      <c r="BP27" s="57" t="str">
        <f>V28</f>
        <v>Nama Jabatan</v>
      </c>
      <c r="BQ27" s="57">
        <f t="shared" ref="BQ27:CA27" si="1">W28</f>
        <v>0</v>
      </c>
      <c r="BR27" s="57">
        <f t="shared" si="1"/>
        <v>0</v>
      </c>
      <c r="BS27" s="57">
        <f t="shared" si="1"/>
        <v>0</v>
      </c>
      <c r="BT27" s="57">
        <f t="shared" si="1"/>
        <v>0</v>
      </c>
      <c r="BU27" s="57">
        <f t="shared" si="1"/>
        <v>0</v>
      </c>
      <c r="BV27" s="57">
        <f t="shared" si="1"/>
        <v>0</v>
      </c>
      <c r="BW27" s="57">
        <f t="shared" si="1"/>
        <v>0</v>
      </c>
      <c r="BX27" s="57">
        <f t="shared" si="1"/>
        <v>0</v>
      </c>
      <c r="BY27" s="57">
        <f t="shared" si="1"/>
        <v>0</v>
      </c>
      <c r="BZ27" s="57">
        <f t="shared" si="1"/>
        <v>0</v>
      </c>
      <c r="CA27" s="57" t="str">
        <f t="shared" si="1"/>
        <v>JC</v>
      </c>
      <c r="CC27" s="57" t="str">
        <f>AO28</f>
        <v>Nama Jabatan</v>
      </c>
      <c r="CD27" s="57">
        <f t="shared" ref="CD27:CL27" si="2">AP28</f>
        <v>0</v>
      </c>
      <c r="CE27" s="57">
        <f t="shared" si="2"/>
        <v>0</v>
      </c>
      <c r="CF27" s="57">
        <f t="shared" si="2"/>
        <v>0</v>
      </c>
      <c r="CG27" s="57">
        <f t="shared" si="2"/>
        <v>0</v>
      </c>
      <c r="CH27" s="57">
        <f t="shared" si="2"/>
        <v>0</v>
      </c>
      <c r="CI27" s="57">
        <f t="shared" si="2"/>
        <v>0</v>
      </c>
      <c r="CJ27" s="57">
        <f t="shared" si="2"/>
        <v>0</v>
      </c>
      <c r="CK27" s="57">
        <f t="shared" si="2"/>
        <v>0</v>
      </c>
      <c r="CL27" s="57" t="str">
        <f t="shared" si="2"/>
        <v>JC</v>
      </c>
    </row>
    <row r="28" spans="1:90" ht="11" customHeight="1" x14ac:dyDescent="0.2">
      <c r="A28" s="11"/>
      <c r="C28" s="98" t="s">
        <v>95</v>
      </c>
      <c r="D28" s="101" t="s">
        <v>94</v>
      </c>
      <c r="E28" s="112"/>
      <c r="F28" s="108"/>
      <c r="G28" s="108"/>
      <c r="H28" s="108"/>
      <c r="I28" s="108"/>
      <c r="J28" s="108"/>
      <c r="K28" s="108"/>
      <c r="L28" s="108"/>
      <c r="M28" s="109"/>
      <c r="N28" s="99" t="s">
        <v>125</v>
      </c>
      <c r="O28" s="99" t="s">
        <v>10</v>
      </c>
      <c r="P28" s="99" t="s">
        <v>126</v>
      </c>
      <c r="Q28" s="106" t="s">
        <v>127</v>
      </c>
      <c r="R28" s="12"/>
      <c r="S28" s="12"/>
      <c r="T28" s="11"/>
      <c r="U28" s="100" t="s">
        <v>95</v>
      </c>
      <c r="V28" s="101" t="s">
        <v>94</v>
      </c>
      <c r="W28" s="112"/>
      <c r="X28" s="102"/>
      <c r="Y28" s="102"/>
      <c r="Z28" s="102"/>
      <c r="AA28" s="102"/>
      <c r="AB28" s="102"/>
      <c r="AC28" s="102"/>
      <c r="AD28" s="102"/>
      <c r="AE28" s="102"/>
      <c r="AF28" s="102"/>
      <c r="AG28" s="99" t="s">
        <v>125</v>
      </c>
      <c r="AH28" s="99" t="s">
        <v>10</v>
      </c>
      <c r="AI28" s="99" t="s">
        <v>126</v>
      </c>
      <c r="AJ28" s="106" t="s">
        <v>127</v>
      </c>
      <c r="AK28" s="11"/>
      <c r="AL28" s="11"/>
      <c r="AM28" s="11"/>
      <c r="AN28" s="100" t="s">
        <v>95</v>
      </c>
      <c r="AO28" s="101" t="s">
        <v>94</v>
      </c>
      <c r="AP28" s="112"/>
      <c r="AQ28" s="108"/>
      <c r="AR28" s="108"/>
      <c r="AS28" s="108"/>
      <c r="AT28" s="108"/>
      <c r="AU28" s="108"/>
      <c r="AV28" s="108"/>
      <c r="AW28" s="109"/>
      <c r="AX28" s="99" t="s">
        <v>125</v>
      </c>
      <c r="AY28" s="99" t="s">
        <v>10</v>
      </c>
      <c r="AZ28" s="99" t="s">
        <v>126</v>
      </c>
      <c r="BA28" s="106" t="s">
        <v>127</v>
      </c>
      <c r="BD28" s="398" t="e">
        <f>IF(D28="","",VLOOKUP(D28,'Konversi Jab'!$C$4:$G$512,2,FALSE))</f>
        <v>#N/A</v>
      </c>
      <c r="BE28" s="398"/>
      <c r="BF28" s="398"/>
      <c r="BG28" s="398"/>
      <c r="BH28" s="398"/>
      <c r="BI28" s="398"/>
      <c r="BJ28" s="398"/>
      <c r="BK28" s="398"/>
      <c r="BL28" s="398"/>
      <c r="BM28" s="398"/>
      <c r="BN28" s="397" t="e">
        <f>IF(D28="","",VLOOKUP(D28,'Konversi Jab'!$C$4:$G$512,4,FALSE))</f>
        <v>#N/A</v>
      </c>
      <c r="BO28" s="12"/>
      <c r="BP28" s="398" t="e">
        <f>IF(V28="","",VLOOKUP(V28,'Konversi Jab'!$C$4:$G$512,2,FALSE))</f>
        <v>#N/A</v>
      </c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7" t="e">
        <f>IF(V28="","",VLOOKUP(V28,'Konversi Jab'!$C$4:$G$512,4,FALSE))</f>
        <v>#N/A</v>
      </c>
      <c r="CC28" s="398" t="e">
        <f>IF(AO28="","",VLOOKUP(AO28,'Konversi Jab'!$C$4:$G$512,2,FALSE))</f>
        <v>#N/A</v>
      </c>
      <c r="CD28" s="398"/>
      <c r="CE28" s="398"/>
      <c r="CF28" s="398"/>
      <c r="CG28" s="398"/>
      <c r="CH28" s="398"/>
      <c r="CI28" s="398"/>
      <c r="CJ28" s="398"/>
      <c r="CK28" s="398"/>
      <c r="CL28" s="397" t="e">
        <f>IF(AO28="","",VLOOKUP(AO28,'Konversi Jab'!$C$4:$G$512,4,FALSE))</f>
        <v>#N/A</v>
      </c>
    </row>
    <row r="29" spans="1:90" ht="9.75" customHeight="1" x14ac:dyDescent="0.2">
      <c r="A29" s="11"/>
      <c r="C29" s="98">
        <v>1</v>
      </c>
      <c r="D29" s="156" t="s">
        <v>1585</v>
      </c>
      <c r="E29" s="112"/>
      <c r="F29" s="108"/>
      <c r="G29" s="108"/>
      <c r="H29" s="108"/>
      <c r="I29" s="108"/>
      <c r="J29" s="108"/>
      <c r="K29" s="108"/>
      <c r="L29" s="108"/>
      <c r="M29" s="109"/>
      <c r="N29" s="118">
        <v>6</v>
      </c>
      <c r="O29" s="189" t="e">
        <f>COUNTIFS(#REF!,D29,#REF!,$D$19)</f>
        <v>#REF!</v>
      </c>
      <c r="P29" s="189"/>
      <c r="Q29" s="118" t="e">
        <f>O29-P29</f>
        <v>#REF!</v>
      </c>
      <c r="R29" s="12"/>
      <c r="S29" s="12"/>
      <c r="T29" s="11"/>
      <c r="U29" s="98">
        <v>1</v>
      </c>
      <c r="V29" s="232" t="s">
        <v>1736</v>
      </c>
      <c r="W29" s="230"/>
      <c r="X29" s="230"/>
      <c r="Y29" s="230"/>
      <c r="Z29" s="230"/>
      <c r="AA29" s="230"/>
      <c r="AB29" s="230"/>
      <c r="AC29" s="230"/>
      <c r="AD29" s="230"/>
      <c r="AE29" s="230"/>
      <c r="AF29" s="231"/>
      <c r="AG29" s="118">
        <v>6</v>
      </c>
      <c r="AH29" s="189" t="e">
        <f>COUNTIFS(#REF!,V29,#REF!,$D$19)</f>
        <v>#REF!</v>
      </c>
      <c r="AI29" s="189"/>
      <c r="AJ29" s="118" t="e">
        <f t="shared" ref="AJ29:AJ30" si="3">AH29-AI29</f>
        <v>#REF!</v>
      </c>
      <c r="AK29" s="11"/>
      <c r="AL29" s="11"/>
      <c r="AM29" s="11"/>
      <c r="AN29" s="98">
        <v>1</v>
      </c>
      <c r="AO29" s="232" t="s">
        <v>846</v>
      </c>
      <c r="AP29" s="230"/>
      <c r="AQ29" s="230"/>
      <c r="AR29" s="230"/>
      <c r="AS29" s="230"/>
      <c r="AT29" s="230"/>
      <c r="AU29" s="230"/>
      <c r="AV29" s="230"/>
      <c r="AW29" s="231"/>
      <c r="AX29" s="118">
        <v>6</v>
      </c>
      <c r="AY29" s="189" t="e">
        <f>COUNTIFS(#REF!,AO29,#REF!,$D$19)</f>
        <v>#REF!</v>
      </c>
      <c r="AZ29" s="189"/>
      <c r="BA29" s="118" t="e">
        <f>AY29-AZ29</f>
        <v>#REF!</v>
      </c>
      <c r="BD29" s="398" t="e">
        <f>IF(D29="","",VLOOKUP(D29,'Konversi Jab'!$C$4:$G$512,2,FALSE))</f>
        <v>#N/A</v>
      </c>
      <c r="BE29" s="398"/>
      <c r="BF29" s="398"/>
      <c r="BG29" s="398"/>
      <c r="BH29" s="398"/>
      <c r="BI29" s="398"/>
      <c r="BJ29" s="398"/>
      <c r="BK29" s="398"/>
      <c r="BL29" s="398"/>
      <c r="BM29" s="398"/>
      <c r="BN29" s="397" t="e">
        <f>IF(D29="","",VLOOKUP(D29,'Konversi Jab'!$C$4:$G$512,4,FALSE))</f>
        <v>#N/A</v>
      </c>
      <c r="BO29" s="12"/>
      <c r="BP29" s="398" t="e">
        <f>IF(V29="","",VLOOKUP(V29,'Konversi Jab'!$C$4:$G$512,2,FALSE))</f>
        <v>#N/A</v>
      </c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7" t="e">
        <f>IF(V29="","",VLOOKUP(V29,'Konversi Jab'!$C$4:$G$512,4,FALSE))</f>
        <v>#N/A</v>
      </c>
      <c r="CC29" s="398" t="str">
        <f>IF(AO29="","",VLOOKUP(AO29,'Konversi Jab'!$C$4:$G$512,2,FALSE))</f>
        <v>Pengolah Data dan Informasi</v>
      </c>
      <c r="CD29" s="398"/>
      <c r="CE29" s="398"/>
      <c r="CF29" s="398"/>
      <c r="CG29" s="398"/>
      <c r="CH29" s="398"/>
      <c r="CI29" s="398"/>
      <c r="CJ29" s="398"/>
      <c r="CK29" s="398"/>
      <c r="CL29" s="397">
        <f>IF(AO29="","",VLOOKUP(AO29,'Konversi Jab'!$C$4:$G$512,4,FALSE))</f>
        <v>6</v>
      </c>
    </row>
    <row r="30" spans="1:90" x14ac:dyDescent="0.2">
      <c r="A30" s="11"/>
      <c r="B30" s="12"/>
      <c r="C30" s="98">
        <v>2</v>
      </c>
      <c r="D30" s="156" t="s">
        <v>0</v>
      </c>
      <c r="E30" s="112"/>
      <c r="F30" s="108"/>
      <c r="G30" s="108"/>
      <c r="H30" s="108"/>
      <c r="I30" s="108"/>
      <c r="J30" s="108"/>
      <c r="K30" s="108"/>
      <c r="L30" s="108"/>
      <c r="M30" s="109"/>
      <c r="N30" s="118">
        <v>5</v>
      </c>
      <c r="O30" s="189" t="e">
        <f>COUNTIFS(#REF!,D30,#REF!,$D$19)</f>
        <v>#REF!</v>
      </c>
      <c r="P30" s="189"/>
      <c r="Q30" s="118" t="e">
        <f>O30-P30</f>
        <v>#REF!</v>
      </c>
      <c r="R30" s="12"/>
      <c r="S30" s="12"/>
      <c r="T30" s="11"/>
      <c r="U30" s="98">
        <v>2</v>
      </c>
      <c r="V30" s="232" t="s">
        <v>1632</v>
      </c>
      <c r="W30" s="230"/>
      <c r="X30" s="230"/>
      <c r="Y30" s="230"/>
      <c r="Z30" s="230"/>
      <c r="AA30" s="230"/>
      <c r="AB30" s="230"/>
      <c r="AC30" s="230"/>
      <c r="AD30" s="230"/>
      <c r="AE30" s="230"/>
      <c r="AF30" s="231"/>
      <c r="AG30" s="118">
        <v>5</v>
      </c>
      <c r="AH30" s="189" t="e">
        <f>COUNTIFS(#REF!,V30,#REF!,$D$19)</f>
        <v>#REF!</v>
      </c>
      <c r="AI30" s="189"/>
      <c r="AJ30" s="118" t="e">
        <f t="shared" si="3"/>
        <v>#REF!</v>
      </c>
      <c r="AK30" s="11"/>
      <c r="AL30" s="11"/>
      <c r="AM30" s="11"/>
      <c r="AN30" s="13"/>
      <c r="AO30" s="55"/>
      <c r="AQ30" s="12"/>
      <c r="AR30" s="12"/>
      <c r="AS30" s="12"/>
      <c r="AT30" s="12"/>
      <c r="AU30" s="12"/>
      <c r="AV30" s="12"/>
      <c r="AW30" s="12"/>
      <c r="AX30" s="12"/>
      <c r="AY30" s="12"/>
      <c r="AZ30" s="13"/>
      <c r="BD30" s="398" t="str">
        <f>IF(D30="","",VLOOKUP(D30,'Konversi Jab'!$C$4:$G$512,2,FALSE))</f>
        <v>Pengadministrasi Umum</v>
      </c>
      <c r="BE30" s="398"/>
      <c r="BF30" s="398"/>
      <c r="BG30" s="398"/>
      <c r="BH30" s="398"/>
      <c r="BI30" s="398"/>
      <c r="BJ30" s="398"/>
      <c r="BK30" s="398"/>
      <c r="BL30" s="398"/>
      <c r="BM30" s="398"/>
      <c r="BN30" s="397">
        <f>IF(D30="","",VLOOKUP(D30,'Konversi Jab'!$C$4:$G$512,4,FALSE))</f>
        <v>5</v>
      </c>
      <c r="BO30" s="12"/>
      <c r="BP30" s="398" t="e">
        <f>IF(V30="","",VLOOKUP(V30,'Konversi Jab'!$C$4:$G$512,2,FALSE))</f>
        <v>#N/A</v>
      </c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7" t="e">
        <f>IF(V30="","",VLOOKUP(V30,'Konversi Jab'!$C$4:$G$512,4,FALSE))</f>
        <v>#N/A</v>
      </c>
      <c r="CC30" s="398" t="str">
        <f>IF(AO30="","",VLOOKUP(AO30,'Konversi Jab'!$C$4:$G$512,2,FALSE))</f>
        <v/>
      </c>
      <c r="CD30" s="398"/>
      <c r="CE30" s="398"/>
      <c r="CF30" s="398"/>
      <c r="CG30" s="398"/>
      <c r="CH30" s="398"/>
      <c r="CI30" s="398"/>
      <c r="CJ30" s="398"/>
      <c r="CK30" s="398"/>
      <c r="CL30" s="397" t="str">
        <f>IF(AO30="","",VLOOKUP(AO30,'Konversi Jab'!$C$4:$G$512,4,FALSE))</f>
        <v/>
      </c>
    </row>
    <row r="31" spans="1:90" ht="11" customHeight="1" x14ac:dyDescent="0.2">
      <c r="A31" s="11"/>
      <c r="C31" s="98">
        <v>3</v>
      </c>
      <c r="D31" s="156" t="s">
        <v>1616</v>
      </c>
      <c r="E31" s="112"/>
      <c r="F31" s="108"/>
      <c r="G31" s="108"/>
      <c r="H31" s="108"/>
      <c r="I31" s="108"/>
      <c r="J31" s="108"/>
      <c r="K31" s="108"/>
      <c r="L31" s="108"/>
      <c r="M31" s="109"/>
      <c r="N31" s="118">
        <v>5</v>
      </c>
      <c r="O31" s="189" t="e">
        <f>COUNTIFS(#REF!,D31,#REF!,$D$19)</f>
        <v>#REF!</v>
      </c>
      <c r="P31" s="189"/>
      <c r="Q31" s="118" t="e">
        <f>O31-P31</f>
        <v>#REF!</v>
      </c>
      <c r="R31" s="12"/>
      <c r="S31" s="12"/>
      <c r="T31" s="1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BD31" s="398" t="e">
        <f>IF(D31="","",VLOOKUP(D31,'Konversi Jab'!$C$4:$G$512,2,FALSE))</f>
        <v>#N/A</v>
      </c>
      <c r="BE31" s="398"/>
      <c r="BF31" s="398"/>
      <c r="BG31" s="398"/>
      <c r="BH31" s="398"/>
      <c r="BI31" s="398"/>
      <c r="BJ31" s="398"/>
      <c r="BK31" s="398"/>
      <c r="BL31" s="398"/>
      <c r="BM31" s="398"/>
      <c r="BN31" s="397" t="e">
        <f>IF(D31="","",VLOOKUP(D31,'Konversi Jab'!$C$4:$G$512,4,FALSE))</f>
        <v>#N/A</v>
      </c>
      <c r="BO31" s="12"/>
      <c r="BP31" s="398" t="str">
        <f>IF(V31="","",VLOOKUP(V31,'Konversi Jab'!$C$4:$G$512,2,FALSE))</f>
        <v/>
      </c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7" t="str">
        <f>IF(V31="","",VLOOKUP(V31,'Konversi Jab'!$C$4:$G$512,4,FALSE))</f>
        <v/>
      </c>
      <c r="CC31" s="398" t="str">
        <f>IF(AO31="","",VLOOKUP(AO31,'Konversi Jab'!$C$4:$G$512,2,FALSE))</f>
        <v/>
      </c>
      <c r="CD31" s="398"/>
      <c r="CE31" s="398"/>
      <c r="CF31" s="398"/>
      <c r="CG31" s="398"/>
      <c r="CH31" s="398"/>
      <c r="CI31" s="398"/>
      <c r="CJ31" s="398"/>
      <c r="CK31" s="398"/>
      <c r="CL31" s="397" t="str">
        <f>IF(AO31="","",VLOOKUP(AO31,'Konversi Jab'!$C$4:$G$512,4,FALSE))</f>
        <v/>
      </c>
    </row>
    <row r="32" spans="1:90" ht="11" customHeight="1" x14ac:dyDescent="0.2">
      <c r="A32" s="2"/>
      <c r="C32" s="98">
        <v>4</v>
      </c>
      <c r="D32" s="156" t="s">
        <v>15</v>
      </c>
      <c r="E32" s="112"/>
      <c r="F32" s="108"/>
      <c r="G32" s="108"/>
      <c r="H32" s="108"/>
      <c r="I32" s="108"/>
      <c r="J32" s="108"/>
      <c r="K32" s="108"/>
      <c r="L32" s="108"/>
      <c r="M32" s="109"/>
      <c r="N32" s="118">
        <v>3</v>
      </c>
      <c r="O32" s="189" t="e">
        <f>COUNTIFS(#REF!,D32,#REF!,$D$19)</f>
        <v>#REF!</v>
      </c>
      <c r="P32" s="189"/>
      <c r="Q32" s="118" t="e">
        <f>O32-P32</f>
        <v>#REF!</v>
      </c>
      <c r="R32" s="12"/>
      <c r="S32" s="12"/>
      <c r="T32" s="11"/>
      <c r="U32" s="12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2"/>
      <c r="AO32" s="11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BD32" s="398" t="str">
        <f>IF(D32="","",VLOOKUP(D32,'Konversi Jab'!$C$4:$G$512,2,FALSE))</f>
        <v>Pengemudi</v>
      </c>
      <c r="BE32" s="398"/>
      <c r="BF32" s="398"/>
      <c r="BG32" s="398"/>
      <c r="BH32" s="398"/>
      <c r="BI32" s="398"/>
      <c r="BJ32" s="398"/>
      <c r="BK32" s="398"/>
      <c r="BL32" s="398"/>
      <c r="BM32" s="398"/>
      <c r="BN32" s="397">
        <f>IF(D32="","",VLOOKUP(D32,'Konversi Jab'!$C$4:$G$512,4,FALSE))</f>
        <v>3</v>
      </c>
      <c r="BO32" s="12"/>
      <c r="BP32" s="398" t="str">
        <f>IF(V32="","",VLOOKUP(V32,'Konversi Jab'!$C$4:$G$512,2,FALSE))</f>
        <v/>
      </c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7" t="str">
        <f>IF(V32="","",VLOOKUP(V32,'Konversi Jab'!$C$4:$G$512,4,FALSE))</f>
        <v/>
      </c>
      <c r="CC32" s="398" t="str">
        <f>IF(AO32="","",VLOOKUP(AO32,'Konversi Jab'!$C$4:$G$512,2,FALSE))</f>
        <v/>
      </c>
      <c r="CD32" s="398"/>
      <c r="CE32" s="398"/>
      <c r="CF32" s="398"/>
      <c r="CG32" s="398"/>
      <c r="CH32" s="398"/>
      <c r="CI32" s="398"/>
      <c r="CJ32" s="398"/>
      <c r="CK32" s="398"/>
      <c r="CL32" s="397" t="str">
        <f>IF(AO32="","",VLOOKUP(AO32,'Konversi Jab'!$C$4:$G$512,4,FALSE))</f>
        <v/>
      </c>
    </row>
    <row r="33" spans="1:90" ht="11" customHeight="1" x14ac:dyDescent="0.2">
      <c r="A33" s="2"/>
      <c r="C33" s="100">
        <v>5</v>
      </c>
      <c r="D33" s="156" t="s">
        <v>1586</v>
      </c>
      <c r="E33" s="112"/>
      <c r="F33" s="108"/>
      <c r="G33" s="108"/>
      <c r="H33" s="108"/>
      <c r="I33" s="108"/>
      <c r="J33" s="108"/>
      <c r="K33" s="108"/>
      <c r="L33" s="108"/>
      <c r="M33" s="109"/>
      <c r="N33" s="118">
        <v>3</v>
      </c>
      <c r="O33" s="189" t="e">
        <f>COUNTIFS(#REF!,D33,#REF!,$D$19)</f>
        <v>#REF!</v>
      </c>
      <c r="P33" s="189"/>
      <c r="Q33" s="118" t="e">
        <f>O33-P33</f>
        <v>#REF!</v>
      </c>
      <c r="R33" s="12"/>
      <c r="S33" s="12"/>
      <c r="T33" s="11"/>
      <c r="U33" s="15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1"/>
      <c r="AL33" s="11"/>
      <c r="AM33" s="11"/>
      <c r="AN33" s="16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BD33" s="398" t="e">
        <f>IF(D33="","",VLOOKUP(D33,'Konversi Jab'!$C$4:$G$512,2,FALSE))</f>
        <v>#N/A</v>
      </c>
      <c r="BE33" s="398"/>
      <c r="BF33" s="398"/>
      <c r="BG33" s="398"/>
      <c r="BH33" s="398"/>
      <c r="BI33" s="398"/>
      <c r="BJ33" s="398"/>
      <c r="BK33" s="398"/>
      <c r="BL33" s="398"/>
      <c r="BM33" s="398"/>
      <c r="BN33" s="397" t="e">
        <f>IF(D33="","",VLOOKUP(D33,'Konversi Jab'!$C$4:$G$512,4,FALSE))</f>
        <v>#N/A</v>
      </c>
      <c r="BO33" s="12"/>
      <c r="BP33" s="398" t="str">
        <f>IF(V33="","",VLOOKUP(V33,'Konversi Jab'!$C$4:$G$512,2,FALSE))</f>
        <v/>
      </c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7" t="str">
        <f>IF(V33="","",VLOOKUP(V33,'Konversi Jab'!$C$4:$G$512,4,FALSE))</f>
        <v/>
      </c>
      <c r="CC33" s="398" t="str">
        <f>IF(AO33="","",VLOOKUP(AO33,'Konversi Jab'!$C$4:$G$512,2,FALSE))</f>
        <v/>
      </c>
      <c r="CD33" s="398"/>
      <c r="CE33" s="398"/>
      <c r="CF33" s="398"/>
      <c r="CG33" s="398"/>
      <c r="CH33" s="398"/>
      <c r="CI33" s="398"/>
      <c r="CJ33" s="398"/>
      <c r="CK33" s="398"/>
      <c r="CL33" s="397" t="str">
        <f>IF(AO33="","",VLOOKUP(AO33,'Konversi Jab'!$C$4:$G$512,4,FALSE))</f>
        <v/>
      </c>
    </row>
    <row r="34" spans="1:90" ht="11" customHeight="1" x14ac:dyDescent="0.2">
      <c r="C34" s="56"/>
      <c r="D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61"/>
      <c r="Q34" s="12"/>
      <c r="R34" s="12"/>
      <c r="S34" s="12"/>
      <c r="V34" s="1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1"/>
      <c r="AL34" s="11"/>
      <c r="AM34" s="11"/>
      <c r="AN34" s="11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90" ht="11" customHeight="1" x14ac:dyDescent="0.2">
      <c r="C35" s="55"/>
      <c r="D35" s="5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1"/>
      <c r="Q35" s="12"/>
      <c r="R35" s="12"/>
      <c r="S35" s="12"/>
      <c r="V35" s="12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1"/>
      <c r="AL35" s="11"/>
      <c r="AM35" s="11"/>
      <c r="AN35" s="11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90" ht="11" customHeight="1" x14ac:dyDescent="0.2">
      <c r="C36" s="56"/>
      <c r="D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61"/>
      <c r="Q36" s="12"/>
      <c r="R36" s="12"/>
      <c r="S36" s="12"/>
      <c r="V36" s="1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1"/>
      <c r="AL36" s="11"/>
      <c r="AM36" s="11"/>
      <c r="AN36" s="11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90" ht="11" customHeight="1" x14ac:dyDescent="0.2">
      <c r="C37" s="61"/>
      <c r="D37" s="5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61"/>
      <c r="Q37" s="12"/>
      <c r="R37" s="12"/>
      <c r="S37" s="12"/>
    </row>
    <row r="41" spans="1:90" ht="11" customHeight="1" x14ac:dyDescent="0.2">
      <c r="C41" s="12"/>
    </row>
    <row r="42" spans="1:90" ht="11" customHeight="1" x14ac:dyDescent="0.2">
      <c r="C42" s="12"/>
    </row>
    <row r="43" spans="1:90" ht="11" customHeight="1" x14ac:dyDescent="0.2">
      <c r="C43" s="12"/>
    </row>
    <row r="44" spans="1:90" ht="11" customHeight="1" x14ac:dyDescent="0.2">
      <c r="B44" s="12"/>
      <c r="C44" s="12"/>
    </row>
    <row r="45" spans="1:90" ht="11" customHeight="1" x14ac:dyDescent="0.2">
      <c r="B45" s="12"/>
      <c r="C45" s="12"/>
    </row>
    <row r="46" spans="1:90" ht="11" customHeight="1" x14ac:dyDescent="0.2">
      <c r="B46" s="12"/>
      <c r="C46" s="12"/>
    </row>
    <row r="47" spans="1:90" ht="11" customHeight="1" x14ac:dyDescent="0.2">
      <c r="B47" s="12"/>
      <c r="C47" s="12"/>
    </row>
    <row r="48" spans="1:90" ht="11" customHeight="1" x14ac:dyDescent="0.2">
      <c r="B48" s="12"/>
      <c r="C48" s="12"/>
    </row>
    <row r="49" spans="2:3" ht="11" customHeight="1" x14ac:dyDescent="0.2">
      <c r="B49" s="12"/>
      <c r="C49" s="12"/>
    </row>
    <row r="50" spans="2:3" ht="11" customHeight="1" x14ac:dyDescent="0.2">
      <c r="B50" s="12"/>
      <c r="C50" s="12"/>
    </row>
    <row r="51" spans="2:3" ht="11" customHeight="1" x14ac:dyDescent="0.2">
      <c r="B51" s="12"/>
      <c r="C51" s="12"/>
    </row>
    <row r="52" spans="2:3" ht="11" customHeight="1" x14ac:dyDescent="0.2">
      <c r="B52" s="12"/>
      <c r="C52" s="12"/>
    </row>
    <row r="53" spans="2:3" ht="11" customHeight="1" x14ac:dyDescent="0.2">
      <c r="B53" s="12"/>
    </row>
    <row r="54" spans="2:3" ht="11" customHeight="1" x14ac:dyDescent="0.2">
      <c r="B54" s="12"/>
    </row>
    <row r="55" spans="2:3" ht="11" customHeight="1" x14ac:dyDescent="0.2">
      <c r="B55" s="12"/>
    </row>
  </sheetData>
  <sortState ref="D29:Q33">
    <sortCondition descending="1" ref="N29:N33"/>
  </sortState>
  <mergeCells count="14">
    <mergeCell ref="C2:BA2"/>
    <mergeCell ref="C1:BA1"/>
    <mergeCell ref="C3:BA3"/>
    <mergeCell ref="X5:AG6"/>
    <mergeCell ref="U9:AJ10"/>
    <mergeCell ref="AN26:BA26"/>
    <mergeCell ref="U26:AJ26"/>
    <mergeCell ref="C26:Q26"/>
    <mergeCell ref="U13:AJ14"/>
    <mergeCell ref="U17:AJ18"/>
    <mergeCell ref="C24:Q25"/>
    <mergeCell ref="U24:AJ25"/>
    <mergeCell ref="AN24:BA25"/>
    <mergeCell ref="U19:AJ19"/>
  </mergeCells>
  <phoneticPr fontId="33" type="noConversion"/>
  <printOptions horizontalCentered="1" verticalCentered="1"/>
  <pageMargins left="0.19685039370078741" right="0.19685039370078741" top="0.19685039370078741" bottom="0.19685039370078741" header="0.31496062992125984" footer="0.23622047244094491"/>
  <pageSetup paperSize="9" scale="95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L38"/>
  <sheetViews>
    <sheetView view="pageBreakPreview" topLeftCell="A6" zoomScale="140" zoomScaleNormal="140" zoomScaleSheetLayoutView="100" zoomScalePageLayoutView="140" workbookViewId="0">
      <selection activeCell="AT32" sqref="AT32"/>
    </sheetView>
  </sheetViews>
  <sheetFormatPr baseColWidth="10" defaultColWidth="2.6640625" defaultRowHeight="11" customHeight="1" x14ac:dyDescent="0.2"/>
  <cols>
    <col min="1" max="16384" width="2.6640625" style="57"/>
  </cols>
  <sheetData>
    <row r="1" spans="1:53" ht="11" customHeight="1" x14ac:dyDescent="0.2">
      <c r="A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</row>
    <row r="2" spans="1:53" ht="11" customHeight="1" x14ac:dyDescent="0.2">
      <c r="A2" s="11"/>
      <c r="C2" s="470" t="s">
        <v>88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</row>
    <row r="3" spans="1:53" ht="11" customHeight="1" x14ac:dyDescent="0.2">
      <c r="A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</row>
    <row r="4" spans="1:53" ht="11" customHeight="1" thickBot="1" x14ac:dyDescent="0.25">
      <c r="A4" s="11"/>
      <c r="C4" s="90"/>
      <c r="D4" s="90"/>
    </row>
    <row r="5" spans="1:53" ht="11" customHeight="1" x14ac:dyDescent="0.2">
      <c r="A5" s="11"/>
      <c r="X5" s="477" t="s">
        <v>7</v>
      </c>
      <c r="Y5" s="478"/>
      <c r="Z5" s="478"/>
      <c r="AA5" s="478"/>
      <c r="AB5" s="478"/>
      <c r="AC5" s="478"/>
      <c r="AD5" s="478"/>
      <c r="AE5" s="478"/>
      <c r="AF5" s="478"/>
      <c r="AG5" s="479"/>
    </row>
    <row r="6" spans="1:53" ht="11" customHeight="1" thickBot="1" x14ac:dyDescent="0.25">
      <c r="A6" s="2"/>
      <c r="X6" s="480"/>
      <c r="Y6" s="481"/>
      <c r="Z6" s="481"/>
      <c r="AA6" s="481"/>
      <c r="AB6" s="481"/>
      <c r="AC6" s="481"/>
      <c r="AD6" s="481"/>
      <c r="AE6" s="481"/>
      <c r="AF6" s="481"/>
      <c r="AG6" s="482"/>
    </row>
    <row r="7" spans="1:53" ht="11" customHeight="1" x14ac:dyDescent="0.2">
      <c r="A7" s="2"/>
      <c r="AB7" s="46"/>
      <c r="AC7" s="2"/>
    </row>
    <row r="8" spans="1:53" ht="11" customHeight="1" thickBot="1" x14ac:dyDescent="0.25">
      <c r="A8" s="11"/>
      <c r="AB8" s="53"/>
    </row>
    <row r="9" spans="1:53" ht="11" customHeight="1" x14ac:dyDescent="0.2">
      <c r="A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2"/>
      <c r="U9" s="477" t="s">
        <v>113</v>
      </c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9"/>
      <c r="AK9" s="2"/>
      <c r="AL9" s="2"/>
      <c r="AN9" s="66"/>
      <c r="AO9" s="66"/>
      <c r="AP9" s="66"/>
      <c r="AQ9" s="66"/>
      <c r="AR9" s="66"/>
      <c r="AS9" s="66"/>
      <c r="AT9" s="66"/>
      <c r="AU9" s="66"/>
    </row>
    <row r="10" spans="1:53" ht="11" customHeight="1" thickBot="1" x14ac:dyDescent="0.25">
      <c r="A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2"/>
      <c r="U10" s="480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2"/>
      <c r="AK10" s="2"/>
      <c r="AL10" s="2"/>
      <c r="AN10" s="66"/>
      <c r="AO10" s="66"/>
      <c r="AP10" s="66"/>
      <c r="AQ10" s="66"/>
      <c r="AR10" s="66"/>
      <c r="AS10" s="66"/>
      <c r="AT10" s="66"/>
      <c r="AU10" s="66"/>
    </row>
    <row r="11" spans="1:53" ht="11" customHeight="1" x14ac:dyDescent="0.2">
      <c r="A11" s="1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70"/>
      <c r="AC11" s="29"/>
      <c r="AD11" s="29"/>
      <c r="AE11" s="29"/>
      <c r="AF11" s="29"/>
      <c r="AG11" s="29"/>
      <c r="AH11" s="29"/>
      <c r="AI11" s="29"/>
      <c r="AJ11" s="29"/>
      <c r="AK11" s="2"/>
      <c r="AL11" s="2"/>
      <c r="AN11" s="66"/>
      <c r="AO11" s="66"/>
      <c r="AP11" s="66"/>
      <c r="AQ11" s="66"/>
      <c r="AR11" s="66"/>
      <c r="AS11" s="66"/>
      <c r="AT11" s="66"/>
      <c r="AU11" s="66"/>
    </row>
    <row r="12" spans="1:53" ht="11" customHeight="1" thickBot="1" x14ac:dyDescent="0.25">
      <c r="A12" s="11"/>
      <c r="O12" s="2"/>
      <c r="P12" s="2"/>
      <c r="Q12" s="2"/>
      <c r="R12" s="2"/>
      <c r="S12" s="2"/>
      <c r="T12" s="29"/>
      <c r="U12" s="69"/>
      <c r="V12" s="69"/>
      <c r="W12" s="69"/>
      <c r="X12" s="69"/>
      <c r="Y12" s="69"/>
      <c r="Z12" s="69"/>
      <c r="AA12" s="69"/>
      <c r="AB12" s="33"/>
      <c r="AC12" s="69"/>
      <c r="AD12" s="69"/>
      <c r="AE12" s="69"/>
      <c r="AF12" s="69"/>
      <c r="AG12" s="69"/>
      <c r="AH12" s="69"/>
      <c r="AI12" s="69"/>
      <c r="AJ12" s="69"/>
      <c r="AK12" s="29"/>
      <c r="AL12" s="29"/>
      <c r="AM12" s="10"/>
      <c r="AN12" s="66"/>
      <c r="AO12" s="66"/>
      <c r="AP12" s="66"/>
      <c r="AQ12" s="66"/>
      <c r="AR12" s="66"/>
      <c r="AS12" s="66"/>
      <c r="AT12" s="66"/>
      <c r="AU12" s="66"/>
    </row>
    <row r="13" spans="1:53" ht="11" customHeight="1" x14ac:dyDescent="0.2">
      <c r="A13" s="11"/>
      <c r="O13" s="2"/>
      <c r="P13" s="2"/>
      <c r="Q13" s="2"/>
      <c r="R13" s="2"/>
      <c r="S13" s="2"/>
      <c r="T13" s="29"/>
      <c r="U13" s="471" t="s">
        <v>115</v>
      </c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3"/>
      <c r="AK13" s="29"/>
      <c r="AL13" s="29"/>
      <c r="AM13" s="10"/>
      <c r="AN13" s="66"/>
      <c r="AO13" s="66"/>
      <c r="AP13" s="66"/>
      <c r="AQ13" s="66"/>
      <c r="AR13" s="66"/>
      <c r="AS13" s="66"/>
      <c r="AT13" s="66"/>
      <c r="AU13" s="66"/>
    </row>
    <row r="14" spans="1:53" ht="11" customHeight="1" thickBot="1" x14ac:dyDescent="0.25">
      <c r="A14" s="11"/>
      <c r="T14" s="29"/>
      <c r="U14" s="474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6"/>
      <c r="AK14" s="29"/>
      <c r="AL14" s="29"/>
      <c r="AM14" s="10"/>
      <c r="AN14" s="66"/>
      <c r="AO14" s="66"/>
      <c r="AP14" s="66"/>
      <c r="AQ14" s="66"/>
      <c r="AR14" s="66"/>
      <c r="AS14" s="66"/>
      <c r="AT14" s="66"/>
      <c r="AU14" s="66"/>
    </row>
    <row r="15" spans="1:53" ht="11" customHeight="1" x14ac:dyDescent="0.2">
      <c r="A15" s="11"/>
      <c r="T15" s="34"/>
      <c r="U15" s="35"/>
      <c r="V15" s="35"/>
      <c r="W15" s="35"/>
      <c r="X15" s="35"/>
      <c r="Y15" s="35"/>
      <c r="Z15" s="35"/>
      <c r="AA15" s="36"/>
      <c r="AB15" s="37"/>
      <c r="AC15" s="35"/>
      <c r="AD15" s="35"/>
      <c r="AE15" s="35"/>
      <c r="AF15" s="35"/>
      <c r="AG15" s="35"/>
      <c r="AH15" s="35"/>
      <c r="AI15" s="35"/>
      <c r="AJ15" s="35"/>
      <c r="AK15" s="34"/>
      <c r="AL15" s="34"/>
      <c r="AM15" s="10"/>
      <c r="AN15" s="66"/>
      <c r="AO15" s="66"/>
      <c r="AP15" s="66"/>
      <c r="AQ15" s="66"/>
      <c r="AR15" s="66"/>
      <c r="AS15" s="66"/>
      <c r="AT15" s="66"/>
      <c r="AU15" s="66"/>
    </row>
    <row r="16" spans="1:53" ht="11" customHeight="1" thickBot="1" x14ac:dyDescent="0.25">
      <c r="A16" s="11"/>
      <c r="T16" s="34"/>
      <c r="U16" s="38"/>
      <c r="V16" s="38"/>
      <c r="W16" s="38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38"/>
      <c r="AI16" s="38"/>
      <c r="AJ16" s="38"/>
      <c r="AK16" s="34"/>
      <c r="AL16" s="34"/>
      <c r="AM16" s="10"/>
      <c r="AN16" s="66"/>
      <c r="AO16" s="66"/>
      <c r="AP16" s="66"/>
      <c r="AQ16" s="66"/>
      <c r="AR16" s="66"/>
      <c r="AS16" s="66"/>
      <c r="AT16" s="66"/>
      <c r="AU16" s="66"/>
    </row>
    <row r="17" spans="1:90" ht="11" customHeight="1" x14ac:dyDescent="0.2">
      <c r="A17" s="11"/>
      <c r="T17" s="29"/>
      <c r="U17" s="471" t="s">
        <v>65</v>
      </c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3"/>
      <c r="AK17" s="24"/>
      <c r="AL17" s="29"/>
      <c r="AM17" s="10"/>
      <c r="AN17" s="66"/>
      <c r="AO17" s="66"/>
      <c r="AP17" s="66"/>
      <c r="AQ17" s="66"/>
      <c r="AR17" s="66"/>
      <c r="AS17" s="66"/>
      <c r="AT17" s="66"/>
      <c r="AU17" s="66"/>
    </row>
    <row r="18" spans="1:90" ht="11" customHeight="1" thickBot="1" x14ac:dyDescent="0.25">
      <c r="A18" s="11"/>
      <c r="T18" s="29"/>
      <c r="U18" s="474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6"/>
      <c r="AK18" s="29"/>
      <c r="AL18" s="29"/>
      <c r="AM18" s="10"/>
      <c r="AN18" s="66"/>
      <c r="AO18" s="66"/>
      <c r="AP18" s="66"/>
      <c r="AQ18" s="66"/>
      <c r="AR18" s="66"/>
      <c r="AS18" s="66"/>
      <c r="AT18" s="66"/>
      <c r="AU18" s="66"/>
    </row>
    <row r="19" spans="1:90" ht="11" customHeight="1" thickBot="1" x14ac:dyDescent="0.25">
      <c r="A19" s="11"/>
      <c r="C19" s="57" t="s">
        <v>2368</v>
      </c>
      <c r="T19" s="29"/>
      <c r="U19" s="467" t="s">
        <v>1388</v>
      </c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9"/>
      <c r="AK19" s="29"/>
      <c r="AL19" s="29"/>
      <c r="AM19" s="10"/>
      <c r="AN19" s="66"/>
      <c r="AO19" s="66"/>
      <c r="AP19" s="66"/>
      <c r="AQ19" s="66"/>
      <c r="AR19" s="66"/>
      <c r="AS19" s="66"/>
      <c r="AT19" s="66"/>
      <c r="AU19" s="66"/>
    </row>
    <row r="20" spans="1:90" ht="11" customHeight="1" x14ac:dyDescent="0.2">
      <c r="A20" s="11"/>
      <c r="AA20" s="2"/>
      <c r="AB20" s="42"/>
      <c r="AC20" s="2"/>
      <c r="AK20" s="2"/>
      <c r="AL20" s="2"/>
      <c r="AM20" s="2"/>
    </row>
    <row r="21" spans="1:90" ht="11" customHeight="1" thickBot="1" x14ac:dyDescent="0.25">
      <c r="A21" s="11"/>
      <c r="AA21" s="5"/>
      <c r="AB21" s="41"/>
      <c r="AC21" s="5"/>
      <c r="AI21" s="5"/>
      <c r="AJ21" s="5"/>
      <c r="AK21" s="5"/>
      <c r="AL21" s="5"/>
      <c r="AM21" s="5"/>
      <c r="AT21" s="2"/>
      <c r="AU21" s="2"/>
      <c r="AV21" s="2"/>
      <c r="AW21" s="2"/>
      <c r="AX21" s="2"/>
      <c r="AY21" s="2"/>
      <c r="AZ21" s="2"/>
      <c r="BA21" s="2"/>
    </row>
    <row r="22" spans="1:90" ht="11" customHeight="1" x14ac:dyDescent="0.2">
      <c r="A22" s="11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2"/>
      <c r="AC22" s="2"/>
      <c r="AD22" s="7"/>
      <c r="AE22" s="7"/>
      <c r="AF22" s="7"/>
      <c r="AG22" s="7"/>
      <c r="AH22" s="7"/>
      <c r="AI22" s="2"/>
      <c r="AJ22" s="2"/>
      <c r="AK22" s="2"/>
      <c r="AL22" s="2"/>
      <c r="AM22" s="2"/>
      <c r="AN22" s="7"/>
      <c r="AO22" s="7"/>
      <c r="AP22" s="7"/>
      <c r="AQ22" s="7"/>
      <c r="AR22" s="7"/>
      <c r="AS22" s="7"/>
      <c r="AT22" s="3"/>
      <c r="AU22" s="2"/>
      <c r="AV22" s="2"/>
      <c r="AW22" s="2"/>
      <c r="AX22" s="2"/>
      <c r="AY22" s="2"/>
      <c r="AZ22" s="2"/>
      <c r="BA22" s="2"/>
    </row>
    <row r="23" spans="1:90" ht="11" customHeight="1" thickBot="1" x14ac:dyDescent="0.25">
      <c r="A23" s="11"/>
      <c r="I23" s="4"/>
      <c r="AA23" s="5"/>
      <c r="AB23" s="41"/>
      <c r="AC23" s="5"/>
      <c r="AK23" s="2"/>
      <c r="AL23" s="2"/>
      <c r="AM23" s="2"/>
      <c r="AT23" s="4"/>
    </row>
    <row r="24" spans="1:90" ht="11" customHeight="1" x14ac:dyDescent="0.2">
      <c r="A24" s="11"/>
      <c r="C24" s="471" t="s">
        <v>66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3"/>
      <c r="U24" s="471" t="s">
        <v>67</v>
      </c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3"/>
      <c r="AK24" s="2"/>
      <c r="AL24" s="2"/>
      <c r="AM24" s="2"/>
      <c r="AN24" s="471" t="s">
        <v>68</v>
      </c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3"/>
    </row>
    <row r="25" spans="1:90" ht="11" customHeight="1" thickBot="1" x14ac:dyDescent="0.25">
      <c r="A25" s="11"/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6"/>
      <c r="T25" s="42"/>
      <c r="U25" s="474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6"/>
      <c r="AK25" s="2"/>
      <c r="AL25" s="2"/>
      <c r="AM25" s="42"/>
      <c r="AN25" s="474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6"/>
    </row>
    <row r="26" spans="1:90" ht="11" customHeight="1" thickBot="1" x14ac:dyDescent="0.25">
      <c r="A26" s="11"/>
      <c r="C26" s="467" t="s">
        <v>1387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9"/>
      <c r="T26" s="2"/>
      <c r="U26" s="467" t="s">
        <v>1387</v>
      </c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9"/>
      <c r="AK26" s="2"/>
      <c r="AL26" s="2"/>
      <c r="AM26" s="2"/>
      <c r="AN26" s="467" t="s">
        <v>1387</v>
      </c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9"/>
    </row>
    <row r="27" spans="1:90" ht="11" customHeight="1" x14ac:dyDescent="0.2">
      <c r="A27" s="11"/>
      <c r="H27" s="2"/>
      <c r="I27" s="2"/>
      <c r="AB27" s="2"/>
      <c r="AC27" s="2"/>
      <c r="AK27" s="2"/>
      <c r="AL27" s="2"/>
      <c r="AM27" s="2"/>
      <c r="AS27" s="2"/>
      <c r="AT27" s="2"/>
      <c r="BD27" s="57" t="str">
        <f>D29</f>
        <v>Pengelola Keuangan</v>
      </c>
      <c r="BE27" s="57">
        <f t="shared" ref="BE27:BN27" si="0">E29</f>
        <v>0</v>
      </c>
      <c r="BF27" s="57">
        <f t="shared" si="0"/>
        <v>0</v>
      </c>
      <c r="BG27" s="57">
        <f t="shared" si="0"/>
        <v>0</v>
      </c>
      <c r="BH27" s="57">
        <f t="shared" si="0"/>
        <v>0</v>
      </c>
      <c r="BI27" s="57">
        <f t="shared" si="0"/>
        <v>0</v>
      </c>
      <c r="BJ27" s="57">
        <f t="shared" si="0"/>
        <v>0</v>
      </c>
      <c r="BK27" s="57">
        <f t="shared" si="0"/>
        <v>0</v>
      </c>
      <c r="BL27" s="57">
        <f t="shared" si="0"/>
        <v>0</v>
      </c>
      <c r="BM27" s="57">
        <f t="shared" si="0"/>
        <v>0</v>
      </c>
      <c r="BN27" s="57">
        <f t="shared" si="0"/>
        <v>6</v>
      </c>
      <c r="BP27" s="57" t="str">
        <f>V28</f>
        <v>Nama Jabatan</v>
      </c>
      <c r="BQ27" s="57">
        <f t="shared" ref="BQ27:CA27" si="1">W28</f>
        <v>0</v>
      </c>
      <c r="BR27" s="57">
        <f t="shared" si="1"/>
        <v>0</v>
      </c>
      <c r="BS27" s="57">
        <f t="shared" si="1"/>
        <v>0</v>
      </c>
      <c r="BT27" s="57">
        <f t="shared" si="1"/>
        <v>0</v>
      </c>
      <c r="BU27" s="57">
        <f t="shared" si="1"/>
        <v>0</v>
      </c>
      <c r="BV27" s="57">
        <f t="shared" si="1"/>
        <v>0</v>
      </c>
      <c r="BW27" s="57">
        <f t="shared" si="1"/>
        <v>0</v>
      </c>
      <c r="BX27" s="57">
        <f t="shared" si="1"/>
        <v>0</v>
      </c>
      <c r="BY27" s="57">
        <f t="shared" si="1"/>
        <v>0</v>
      </c>
      <c r="BZ27" s="57">
        <f t="shared" si="1"/>
        <v>0</v>
      </c>
      <c r="CA27" s="57" t="str">
        <f t="shared" si="1"/>
        <v>JC</v>
      </c>
      <c r="CC27" s="57" t="str">
        <f>AO28</f>
        <v>Nama Jabatan</v>
      </c>
      <c r="CD27" s="57">
        <f t="shared" ref="CD27:CL27" si="2">AP28</f>
        <v>0</v>
      </c>
      <c r="CE27" s="57">
        <f t="shared" si="2"/>
        <v>0</v>
      </c>
      <c r="CF27" s="57">
        <f t="shared" si="2"/>
        <v>0</v>
      </c>
      <c r="CG27" s="57">
        <f t="shared" si="2"/>
        <v>0</v>
      </c>
      <c r="CH27" s="57">
        <f t="shared" si="2"/>
        <v>0</v>
      </c>
      <c r="CI27" s="57">
        <f t="shared" si="2"/>
        <v>0</v>
      </c>
      <c r="CJ27" s="57">
        <f t="shared" si="2"/>
        <v>0</v>
      </c>
      <c r="CK27" s="57">
        <f t="shared" si="2"/>
        <v>0</v>
      </c>
      <c r="CL27" s="57" t="str">
        <f t="shared" si="2"/>
        <v>JC</v>
      </c>
    </row>
    <row r="28" spans="1:90" ht="11" customHeight="1" x14ac:dyDescent="0.2">
      <c r="A28" s="11"/>
      <c r="C28" s="98" t="s">
        <v>95</v>
      </c>
      <c r="D28" s="101" t="s">
        <v>94</v>
      </c>
      <c r="E28" s="102"/>
      <c r="F28" s="102"/>
      <c r="G28" s="102"/>
      <c r="H28" s="102"/>
      <c r="I28" s="102"/>
      <c r="J28" s="102"/>
      <c r="K28" s="102"/>
      <c r="L28" s="102"/>
      <c r="M28" s="103"/>
      <c r="N28" s="99" t="s">
        <v>125</v>
      </c>
      <c r="O28" s="99" t="s">
        <v>10</v>
      </c>
      <c r="P28" s="99" t="s">
        <v>126</v>
      </c>
      <c r="Q28" s="106" t="s">
        <v>127</v>
      </c>
      <c r="R28" s="13"/>
      <c r="S28" s="13"/>
      <c r="T28" s="55"/>
      <c r="U28" s="100" t="s">
        <v>95</v>
      </c>
      <c r="V28" s="101" t="s">
        <v>94</v>
      </c>
      <c r="W28" s="102"/>
      <c r="X28" s="102"/>
      <c r="Y28" s="102"/>
      <c r="Z28" s="102"/>
      <c r="AA28" s="102"/>
      <c r="AB28" s="102"/>
      <c r="AC28" s="102"/>
      <c r="AD28" s="102"/>
      <c r="AE28" s="102"/>
      <c r="AF28" s="103"/>
      <c r="AG28" s="99" t="s">
        <v>125</v>
      </c>
      <c r="AH28" s="99" t="s">
        <v>10</v>
      </c>
      <c r="AI28" s="99" t="s">
        <v>126</v>
      </c>
      <c r="AJ28" s="106" t="s">
        <v>127</v>
      </c>
      <c r="AK28" s="55"/>
      <c r="AL28" s="55"/>
      <c r="AM28" s="55"/>
      <c r="AN28" s="98" t="s">
        <v>95</v>
      </c>
      <c r="AO28" s="101" t="s">
        <v>94</v>
      </c>
      <c r="AP28" s="102"/>
      <c r="AQ28" s="102"/>
      <c r="AR28" s="102"/>
      <c r="AS28" s="102"/>
      <c r="AT28" s="102"/>
      <c r="AU28" s="102"/>
      <c r="AV28" s="102"/>
      <c r="AW28" s="102"/>
      <c r="AX28" s="99" t="s">
        <v>125</v>
      </c>
      <c r="AY28" s="99" t="s">
        <v>10</v>
      </c>
      <c r="AZ28" s="99" t="s">
        <v>126</v>
      </c>
      <c r="BA28" s="106" t="s">
        <v>127</v>
      </c>
      <c r="BD28" s="398" t="e">
        <f>IF(D28="","",VLOOKUP(D28,'Konversi Jab'!$C$4:$G$512,2,FALSE))</f>
        <v>#N/A</v>
      </c>
      <c r="BE28" s="398"/>
      <c r="BF28" s="398"/>
      <c r="BG28" s="398"/>
      <c r="BH28" s="398"/>
      <c r="BI28" s="398"/>
      <c r="BJ28" s="398"/>
      <c r="BK28" s="398"/>
      <c r="BL28" s="398"/>
      <c r="BM28" s="398"/>
      <c r="BN28" s="397" t="e">
        <f>IF(D28="","",VLOOKUP(D28,'Konversi Jab'!$C$4:$G$512,4,FALSE))</f>
        <v>#N/A</v>
      </c>
      <c r="BO28" s="12"/>
      <c r="BP28" s="398" t="e">
        <f>IF(V28="","",VLOOKUP(V28,'Konversi Jab'!$C$4:$G$512,2,FALSE))</f>
        <v>#N/A</v>
      </c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7" t="e">
        <f>IF(V28="","",VLOOKUP(V28,'Konversi Jab'!$C$4:$G$512,4,FALSE))</f>
        <v>#N/A</v>
      </c>
      <c r="CC28" s="398" t="e">
        <f>IF(AO28="","",VLOOKUP(AO28,'Konversi Jab'!$C$4:$G$512,2,FALSE))</f>
        <v>#N/A</v>
      </c>
      <c r="CD28" s="398"/>
      <c r="CE28" s="398"/>
      <c r="CF28" s="398"/>
      <c r="CG28" s="398"/>
      <c r="CH28" s="398"/>
      <c r="CI28" s="398"/>
      <c r="CJ28" s="398"/>
      <c r="CK28" s="398"/>
      <c r="CL28" s="397" t="e">
        <f>IF(AO28="","",VLOOKUP(AO28,'Konversi Jab'!$C$4:$G$512,4,FALSE))</f>
        <v>#N/A</v>
      </c>
    </row>
    <row r="29" spans="1:90" x14ac:dyDescent="0.2">
      <c r="A29" s="2"/>
      <c r="C29" s="98">
        <v>1</v>
      </c>
      <c r="D29" s="101" t="s">
        <v>1585</v>
      </c>
      <c r="E29" s="102"/>
      <c r="F29" s="102"/>
      <c r="G29" s="102"/>
      <c r="H29" s="102"/>
      <c r="I29" s="102"/>
      <c r="J29" s="102"/>
      <c r="K29" s="102"/>
      <c r="L29" s="102"/>
      <c r="M29" s="103"/>
      <c r="N29" s="118">
        <v>6</v>
      </c>
      <c r="O29" s="189" t="e">
        <f>COUNTIFS(#REF!,D29,#REF!,$C$19)</f>
        <v>#REF!</v>
      </c>
      <c r="P29" s="118"/>
      <c r="Q29" s="118" t="e">
        <f>O29-P29</f>
        <v>#REF!</v>
      </c>
      <c r="R29" s="13"/>
      <c r="S29" s="13"/>
      <c r="T29" s="55"/>
      <c r="U29" s="98">
        <v>1</v>
      </c>
      <c r="V29" s="107" t="s">
        <v>1736</v>
      </c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118">
        <v>6</v>
      </c>
      <c r="AH29" s="189" t="e">
        <f>COUNTIFS(#REF!,V29,#REF!,$C$19)</f>
        <v>#REF!</v>
      </c>
      <c r="AI29" s="118"/>
      <c r="AJ29" s="118" t="e">
        <f t="shared" ref="AJ29:AJ30" si="3">AH29-AI29</f>
        <v>#REF!</v>
      </c>
      <c r="AK29" s="55"/>
      <c r="AL29" s="55"/>
      <c r="AM29" s="55"/>
      <c r="AN29" s="98">
        <v>1</v>
      </c>
      <c r="AO29" s="107" t="s">
        <v>846</v>
      </c>
      <c r="AP29" s="108"/>
      <c r="AQ29" s="108"/>
      <c r="AR29" s="108"/>
      <c r="AS29" s="108"/>
      <c r="AT29" s="108"/>
      <c r="AU29" s="108"/>
      <c r="AV29" s="108"/>
      <c r="AW29" s="109"/>
      <c r="AX29" s="118">
        <v>6</v>
      </c>
      <c r="AY29" s="189" t="e">
        <f>COUNTIFS(#REF!,AO29,#REF!,$C$19)</f>
        <v>#REF!</v>
      </c>
      <c r="AZ29" s="118"/>
      <c r="BA29" s="118" t="e">
        <f>AY29-AZ29</f>
        <v>#REF!</v>
      </c>
      <c r="BD29" s="398" t="e">
        <f>IF(D29="","",VLOOKUP(D29,'Konversi Jab'!$C$4:$G$512,2,FALSE))</f>
        <v>#N/A</v>
      </c>
      <c r="BE29" s="398"/>
      <c r="BF29" s="398"/>
      <c r="BG29" s="398"/>
      <c r="BH29" s="398"/>
      <c r="BI29" s="398"/>
      <c r="BJ29" s="398"/>
      <c r="BK29" s="398"/>
      <c r="BL29" s="398"/>
      <c r="BM29" s="398"/>
      <c r="BN29" s="397" t="e">
        <f>IF(D29="","",VLOOKUP(D29,'Konversi Jab'!$C$4:$G$512,4,FALSE))</f>
        <v>#N/A</v>
      </c>
      <c r="BO29" s="12"/>
      <c r="BP29" s="398" t="e">
        <f>IF(V29="","",VLOOKUP(V29,'Konversi Jab'!$C$4:$G$512,2,FALSE))</f>
        <v>#N/A</v>
      </c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7" t="e">
        <f>IF(V29="","",VLOOKUP(V29,'Konversi Jab'!$C$4:$G$512,4,FALSE))</f>
        <v>#N/A</v>
      </c>
      <c r="CC29" s="398" t="str">
        <f>IF(AO29="","",VLOOKUP(AO29,'Konversi Jab'!$C$4:$G$512,2,FALSE))</f>
        <v>Pengolah Data dan Informasi</v>
      </c>
      <c r="CD29" s="398"/>
      <c r="CE29" s="398"/>
      <c r="CF29" s="398"/>
      <c r="CG29" s="398"/>
      <c r="CH29" s="398"/>
      <c r="CI29" s="398"/>
      <c r="CJ29" s="398"/>
      <c r="CK29" s="398"/>
      <c r="CL29" s="397">
        <f>IF(AO29="","",VLOOKUP(AO29,'Konversi Jab'!$C$4:$G$512,4,FALSE))</f>
        <v>6</v>
      </c>
    </row>
    <row r="30" spans="1:90" x14ac:dyDescent="0.2">
      <c r="A30" s="2"/>
      <c r="C30" s="98">
        <v>2</v>
      </c>
      <c r="D30" s="101" t="s">
        <v>0</v>
      </c>
      <c r="E30" s="102"/>
      <c r="F30" s="102"/>
      <c r="G30" s="102"/>
      <c r="H30" s="102"/>
      <c r="I30" s="102"/>
      <c r="J30" s="102"/>
      <c r="K30" s="102"/>
      <c r="L30" s="102"/>
      <c r="M30" s="103"/>
      <c r="N30" s="118">
        <v>5</v>
      </c>
      <c r="O30" s="189" t="e">
        <f>COUNTIFS(#REF!,D30,#REF!,$C$19)</f>
        <v>#REF!</v>
      </c>
      <c r="P30" s="118"/>
      <c r="Q30" s="118" t="e">
        <f>O30-P30</f>
        <v>#REF!</v>
      </c>
      <c r="R30" s="13"/>
      <c r="S30" s="13"/>
      <c r="T30" s="55"/>
      <c r="U30" s="98">
        <v>2</v>
      </c>
      <c r="V30" s="107" t="s">
        <v>1632</v>
      </c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  <c r="AG30" s="118">
        <v>5</v>
      </c>
      <c r="AH30" s="189" t="e">
        <f>COUNTIFS(#REF!,V30,#REF!,$C$19)</f>
        <v>#REF!</v>
      </c>
      <c r="AI30" s="118"/>
      <c r="AJ30" s="118" t="e">
        <f t="shared" si="3"/>
        <v>#REF!</v>
      </c>
      <c r="AK30" s="55"/>
      <c r="AL30" s="55"/>
      <c r="AM30" s="55"/>
      <c r="BD30" s="398" t="str">
        <f>IF(D30="","",VLOOKUP(D30,'Konversi Jab'!$C$4:$G$512,2,FALSE))</f>
        <v>Pengadministrasi Umum</v>
      </c>
      <c r="BE30" s="398"/>
      <c r="BF30" s="398"/>
      <c r="BG30" s="398"/>
      <c r="BH30" s="398"/>
      <c r="BI30" s="398"/>
      <c r="BJ30" s="398"/>
      <c r="BK30" s="398"/>
      <c r="BL30" s="398"/>
      <c r="BM30" s="398"/>
      <c r="BN30" s="397">
        <f>IF(D30="","",VLOOKUP(D30,'Konversi Jab'!$C$4:$G$512,4,FALSE))</f>
        <v>5</v>
      </c>
      <c r="BO30" s="12"/>
      <c r="BP30" s="398" t="e">
        <f>IF(V30="","",VLOOKUP(V30,'Konversi Jab'!$C$4:$G$512,2,FALSE))</f>
        <v>#N/A</v>
      </c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7" t="e">
        <f>IF(V30="","",VLOOKUP(V30,'Konversi Jab'!$C$4:$G$512,4,FALSE))</f>
        <v>#N/A</v>
      </c>
      <c r="CC30" s="398" t="str">
        <f>IF(AO30="","",VLOOKUP(AO30,'Konversi Jab'!$C$4:$G$512,2,FALSE))</f>
        <v/>
      </c>
      <c r="CD30" s="398"/>
      <c r="CE30" s="398"/>
      <c r="CF30" s="398"/>
      <c r="CG30" s="398"/>
      <c r="CH30" s="398"/>
      <c r="CI30" s="398"/>
      <c r="CJ30" s="398"/>
      <c r="CK30" s="398"/>
      <c r="CL30" s="397" t="str">
        <f>IF(AO30="","",VLOOKUP(AO30,'Konversi Jab'!$C$4:$G$512,4,FALSE))</f>
        <v/>
      </c>
    </row>
    <row r="31" spans="1:90" ht="11" customHeight="1" x14ac:dyDescent="0.2">
      <c r="A31" s="2"/>
      <c r="C31" s="98">
        <v>3</v>
      </c>
      <c r="D31" s="101" t="s">
        <v>1616</v>
      </c>
      <c r="E31" s="102"/>
      <c r="F31" s="102"/>
      <c r="G31" s="102"/>
      <c r="H31" s="102"/>
      <c r="I31" s="102"/>
      <c r="J31" s="102"/>
      <c r="K31" s="102"/>
      <c r="L31" s="102"/>
      <c r="M31" s="103"/>
      <c r="N31" s="118">
        <v>5</v>
      </c>
      <c r="O31" s="189" t="e">
        <f>COUNTIFS(#REF!,D31,#REF!,$C$19)</f>
        <v>#REF!</v>
      </c>
      <c r="P31" s="118"/>
      <c r="Q31" s="118" t="e">
        <f>O31-P31</f>
        <v>#REF!</v>
      </c>
      <c r="R31" s="13"/>
      <c r="S31" s="13"/>
      <c r="T31" s="55"/>
      <c r="U31" s="13"/>
      <c r="V31" s="55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55"/>
      <c r="AK31" s="55"/>
      <c r="AL31" s="55"/>
      <c r="AM31" s="55"/>
      <c r="AN31" s="13"/>
      <c r="AO31" s="55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61"/>
      <c r="BA31" s="61"/>
      <c r="BD31" s="398" t="e">
        <f>IF(D31="","",VLOOKUP(D31,'Konversi Jab'!$C$4:$G$512,2,FALSE))</f>
        <v>#N/A</v>
      </c>
      <c r="BE31" s="398"/>
      <c r="BF31" s="398"/>
      <c r="BG31" s="398"/>
      <c r="BH31" s="398"/>
      <c r="BI31" s="398"/>
      <c r="BJ31" s="398"/>
      <c r="BK31" s="398"/>
      <c r="BL31" s="398"/>
      <c r="BM31" s="398"/>
      <c r="BN31" s="397" t="e">
        <f>IF(D31="","",VLOOKUP(D31,'Konversi Jab'!$C$4:$G$512,4,FALSE))</f>
        <v>#N/A</v>
      </c>
      <c r="BO31" s="12"/>
      <c r="BP31" s="398" t="str">
        <f>IF(V31="","",VLOOKUP(V31,'Konversi Jab'!$C$4:$G$512,2,FALSE))</f>
        <v/>
      </c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7" t="str">
        <f>IF(V31="","",VLOOKUP(V31,'Konversi Jab'!$C$4:$G$512,4,FALSE))</f>
        <v/>
      </c>
      <c r="CC31" s="398" t="str">
        <f>IF(AO31="","",VLOOKUP(AO31,'Konversi Jab'!$C$4:$G$512,2,FALSE))</f>
        <v/>
      </c>
      <c r="CD31" s="398"/>
      <c r="CE31" s="398"/>
      <c r="CF31" s="398"/>
      <c r="CG31" s="398"/>
      <c r="CH31" s="398"/>
      <c r="CI31" s="398"/>
      <c r="CJ31" s="398"/>
      <c r="CK31" s="398"/>
      <c r="CL31" s="397" t="str">
        <f>IF(AO31="","",VLOOKUP(AO31,'Konversi Jab'!$C$4:$G$512,4,FALSE))</f>
        <v/>
      </c>
    </row>
    <row r="32" spans="1:90" ht="11" customHeight="1" x14ac:dyDescent="0.2">
      <c r="C32" s="98">
        <v>4</v>
      </c>
      <c r="D32" s="101" t="s">
        <v>15</v>
      </c>
      <c r="E32" s="102"/>
      <c r="F32" s="102"/>
      <c r="G32" s="102"/>
      <c r="H32" s="102"/>
      <c r="I32" s="102"/>
      <c r="J32" s="102"/>
      <c r="K32" s="102"/>
      <c r="L32" s="102"/>
      <c r="M32" s="103"/>
      <c r="N32" s="118">
        <v>3</v>
      </c>
      <c r="O32" s="189" t="e">
        <f>COUNTIFS(#REF!,D32,#REF!,$C$19)</f>
        <v>#REF!</v>
      </c>
      <c r="P32" s="118"/>
      <c r="Q32" s="118" t="e">
        <f>O32-P32</f>
        <v>#REF!</v>
      </c>
      <c r="R32" s="13"/>
      <c r="S32" s="13"/>
      <c r="T32" s="55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55"/>
      <c r="AK32" s="55"/>
      <c r="AL32" s="55"/>
      <c r="AM32" s="55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61"/>
      <c r="BA32" s="61"/>
      <c r="BD32" s="398" t="str">
        <f>IF(D32="","",VLOOKUP(D32,'Konversi Jab'!$C$4:$G$512,2,FALSE))</f>
        <v>Pengemudi</v>
      </c>
      <c r="BE32" s="398"/>
      <c r="BF32" s="398"/>
      <c r="BG32" s="398"/>
      <c r="BH32" s="398"/>
      <c r="BI32" s="398"/>
      <c r="BJ32" s="398"/>
      <c r="BK32" s="398"/>
      <c r="BL32" s="398"/>
      <c r="BM32" s="398"/>
      <c r="BN32" s="397">
        <f>IF(D32="","",VLOOKUP(D32,'Konversi Jab'!$C$4:$G$512,4,FALSE))</f>
        <v>3</v>
      </c>
      <c r="BO32" s="12"/>
      <c r="BP32" s="398" t="str">
        <f>IF(V32="","",VLOOKUP(V32,'Konversi Jab'!$C$4:$G$512,2,FALSE))</f>
        <v/>
      </c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7" t="str">
        <f>IF(V32="","",VLOOKUP(V32,'Konversi Jab'!$C$4:$G$512,4,FALSE))</f>
        <v/>
      </c>
      <c r="CC32" s="398" t="str">
        <f>IF(AO32="","",VLOOKUP(AO32,'Konversi Jab'!$C$4:$G$512,2,FALSE))</f>
        <v/>
      </c>
      <c r="CD32" s="398"/>
      <c r="CE32" s="398"/>
      <c r="CF32" s="398"/>
      <c r="CG32" s="398"/>
      <c r="CH32" s="398"/>
      <c r="CI32" s="398"/>
      <c r="CJ32" s="398"/>
      <c r="CK32" s="398"/>
      <c r="CL32" s="397" t="str">
        <f>IF(AO32="","",VLOOKUP(AO32,'Konversi Jab'!$C$4:$G$512,4,FALSE))</f>
        <v/>
      </c>
    </row>
    <row r="33" spans="3:90" ht="11" customHeight="1" x14ac:dyDescent="0.2">
      <c r="C33" s="98">
        <v>5</v>
      </c>
      <c r="D33" s="101" t="s">
        <v>1586</v>
      </c>
      <c r="E33" s="102"/>
      <c r="F33" s="102"/>
      <c r="G33" s="102"/>
      <c r="H33" s="102"/>
      <c r="I33" s="102"/>
      <c r="J33" s="102"/>
      <c r="K33" s="102"/>
      <c r="L33" s="102"/>
      <c r="M33" s="103"/>
      <c r="N33" s="118">
        <v>3</v>
      </c>
      <c r="O33" s="189" t="e">
        <f>COUNTIFS(#REF!,D33,#REF!,$C$19)</f>
        <v>#REF!</v>
      </c>
      <c r="P33" s="118"/>
      <c r="Q33" s="118" t="e">
        <f>O33-P33</f>
        <v>#REF!</v>
      </c>
      <c r="R33" s="13"/>
      <c r="S33" s="13"/>
      <c r="T33" s="55"/>
      <c r="U33" s="13"/>
      <c r="V33" s="55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55"/>
      <c r="AK33" s="55"/>
      <c r="AL33" s="55"/>
      <c r="AM33" s="55"/>
      <c r="AN33" s="13"/>
      <c r="AO33" s="55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61"/>
      <c r="BA33" s="61"/>
      <c r="BD33" s="398" t="e">
        <f>IF(D33="","",VLOOKUP(D33,'Konversi Jab'!$C$4:$G$512,2,FALSE))</f>
        <v>#N/A</v>
      </c>
      <c r="BE33" s="398"/>
      <c r="BF33" s="398"/>
      <c r="BG33" s="398"/>
      <c r="BH33" s="398"/>
      <c r="BI33" s="398"/>
      <c r="BJ33" s="398"/>
      <c r="BK33" s="398"/>
      <c r="BL33" s="398"/>
      <c r="BM33" s="398"/>
      <c r="BN33" s="397" t="e">
        <f>IF(D33="","",VLOOKUP(D33,'Konversi Jab'!$C$4:$G$512,4,FALSE))</f>
        <v>#N/A</v>
      </c>
      <c r="BO33" s="12"/>
      <c r="BP33" s="398" t="str">
        <f>IF(V33="","",VLOOKUP(V33,'Konversi Jab'!$C$4:$G$512,2,FALSE))</f>
        <v/>
      </c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7" t="str">
        <f>IF(V33="","",VLOOKUP(V33,'Konversi Jab'!$C$4:$G$512,4,FALSE))</f>
        <v/>
      </c>
      <c r="CC33" s="398" t="str">
        <f>IF(AO33="","",VLOOKUP(AO33,'Konversi Jab'!$C$4:$G$512,2,FALSE))</f>
        <v/>
      </c>
      <c r="CD33" s="398"/>
      <c r="CE33" s="398"/>
      <c r="CF33" s="398"/>
      <c r="CG33" s="398"/>
      <c r="CH33" s="398"/>
      <c r="CI33" s="398"/>
      <c r="CJ33" s="398"/>
      <c r="CK33" s="398"/>
      <c r="CL33" s="397" t="str">
        <f>IF(AO33="","",VLOOKUP(AO33,'Konversi Jab'!$C$4:$G$512,4,FALSE))</f>
        <v/>
      </c>
    </row>
    <row r="34" spans="3:90" ht="11" customHeight="1" x14ac:dyDescent="0.2">
      <c r="C34" s="5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1"/>
      <c r="R34" s="13"/>
      <c r="S34" s="13"/>
      <c r="T34" s="55"/>
      <c r="U34" s="55"/>
      <c r="V34" s="16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55"/>
      <c r="AL34" s="55"/>
      <c r="AM34" s="55"/>
      <c r="AN34" s="5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61"/>
      <c r="BA34" s="61"/>
    </row>
    <row r="35" spans="3:90" ht="11" customHeight="1" x14ac:dyDescent="0.2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1"/>
      <c r="R35" s="13"/>
      <c r="S35" s="13"/>
      <c r="T35" s="61"/>
      <c r="U35" s="61"/>
      <c r="V35" s="13"/>
      <c r="W35" s="55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5"/>
      <c r="AL35" s="55"/>
      <c r="AM35" s="55"/>
      <c r="AN35" s="55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61"/>
      <c r="BA35" s="61"/>
    </row>
    <row r="36" spans="3:90" ht="11" customHeight="1" x14ac:dyDescent="0.2">
      <c r="C36" s="5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11"/>
      <c r="R36" s="13"/>
      <c r="S36" s="13"/>
      <c r="V36" s="16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55"/>
      <c r="AL36" s="55"/>
      <c r="AM36" s="55"/>
      <c r="AN36" s="5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61"/>
      <c r="BA36" s="61"/>
    </row>
    <row r="37" spans="3:90" ht="11" customHeight="1" x14ac:dyDescent="0.2">
      <c r="C37" s="62"/>
      <c r="D37" s="55"/>
      <c r="E37" s="55"/>
      <c r="F37" s="55"/>
      <c r="G37" s="55"/>
      <c r="H37" s="55"/>
      <c r="I37" s="55"/>
      <c r="J37" s="55"/>
      <c r="K37" s="55"/>
      <c r="R37" s="13"/>
      <c r="S37" s="13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spans="3:90" ht="11" customHeight="1" x14ac:dyDescent="0.2">
      <c r="D38" s="12"/>
      <c r="E38" s="12"/>
      <c r="F38" s="12"/>
      <c r="G38" s="12"/>
      <c r="H38" s="12"/>
      <c r="I38" s="12"/>
      <c r="J38" s="12"/>
      <c r="K38" s="12"/>
      <c r="R38" s="12"/>
      <c r="S38" s="12"/>
    </row>
  </sheetData>
  <sortState ref="D29:Q33">
    <sortCondition descending="1" ref="N29:N33"/>
  </sortState>
  <mergeCells count="14">
    <mergeCell ref="C1:BA1"/>
    <mergeCell ref="C2:BA2"/>
    <mergeCell ref="C3:BA3"/>
    <mergeCell ref="X5:AG6"/>
    <mergeCell ref="U9:AJ10"/>
    <mergeCell ref="AN26:BA26"/>
    <mergeCell ref="U26:AJ26"/>
    <mergeCell ref="C26:Q26"/>
    <mergeCell ref="U13:AJ14"/>
    <mergeCell ref="U17:AJ18"/>
    <mergeCell ref="C24:Q25"/>
    <mergeCell ref="U24:AJ25"/>
    <mergeCell ref="AN24:BA25"/>
    <mergeCell ref="U19:AJ19"/>
  </mergeCells>
  <phoneticPr fontId="33" type="noConversion"/>
  <printOptions horizontalCentered="1" verticalCentered="1"/>
  <pageMargins left="0.19685039370078741" right="0.19685039370078741" top="0.19685039370078741" bottom="0.19685039370078741" header="0.31496062992125984" footer="0.23622047244094491"/>
  <pageSetup paperSize="14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CO46"/>
  <sheetViews>
    <sheetView view="pageBreakPreview" topLeftCell="A13" zoomScale="140" zoomScaleNormal="140" zoomScaleSheetLayoutView="100" zoomScalePageLayoutView="140" workbookViewId="0">
      <selection activeCell="AP32" sqref="AP32"/>
    </sheetView>
  </sheetViews>
  <sheetFormatPr baseColWidth="10" defaultColWidth="2.6640625" defaultRowHeight="11" customHeight="1" x14ac:dyDescent="0.2"/>
  <cols>
    <col min="1" max="61" width="2.6640625" style="57"/>
    <col min="62" max="71" width="2.83203125" style="57" customWidth="1"/>
    <col min="72" max="72" width="2.6640625" style="57" customWidth="1"/>
    <col min="73" max="78" width="2.6640625" style="57"/>
    <col min="79" max="79" width="4" style="57" bestFit="1" customWidth="1"/>
    <col min="80" max="16384" width="2.6640625" style="57"/>
  </cols>
  <sheetData>
    <row r="1" spans="1:92" ht="11" customHeight="1" x14ac:dyDescent="0.2">
      <c r="A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22"/>
      <c r="T1" s="22"/>
      <c r="U1" s="22"/>
      <c r="V1" s="470" t="s">
        <v>45</v>
      </c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22"/>
      <c r="AM1" s="22"/>
      <c r="AN1" s="22"/>
      <c r="AO1" s="22"/>
      <c r="AP1" s="470" t="s">
        <v>45</v>
      </c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22"/>
      <c r="BF1" s="22"/>
      <c r="BG1" s="22"/>
      <c r="BH1" s="22"/>
      <c r="BI1" s="470" t="s">
        <v>45</v>
      </c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Z1" s="470" t="s">
        <v>45</v>
      </c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</row>
    <row r="2" spans="1:92" ht="11" customHeight="1" x14ac:dyDescent="0.2">
      <c r="A2" s="11"/>
      <c r="C2" s="470" t="s">
        <v>1393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22"/>
      <c r="T2" s="22"/>
      <c r="U2" s="22"/>
      <c r="V2" s="470" t="s">
        <v>1391</v>
      </c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22"/>
      <c r="AM2" s="22"/>
      <c r="AN2" s="22"/>
      <c r="AO2" s="22"/>
      <c r="AP2" s="470" t="s">
        <v>1390</v>
      </c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22"/>
      <c r="BF2" s="22"/>
      <c r="BG2" s="22"/>
      <c r="BH2" s="22"/>
      <c r="BI2" s="470" t="s">
        <v>1392</v>
      </c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Z2" s="470" t="s">
        <v>1389</v>
      </c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</row>
    <row r="3" spans="1:92" ht="11" customHeight="1" x14ac:dyDescent="0.2">
      <c r="A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22"/>
      <c r="T3" s="22"/>
      <c r="U3" s="22"/>
      <c r="V3" s="470" t="s">
        <v>84</v>
      </c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22"/>
      <c r="AM3" s="22"/>
      <c r="AN3" s="22"/>
      <c r="AO3" s="22"/>
      <c r="AP3" s="470" t="s">
        <v>84</v>
      </c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22"/>
      <c r="BF3" s="22"/>
      <c r="BG3" s="22"/>
      <c r="BH3" s="22"/>
      <c r="BI3" s="470" t="s">
        <v>84</v>
      </c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Z3" s="470" t="s">
        <v>84</v>
      </c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</row>
    <row r="4" spans="1:92" ht="11" customHeight="1" thickBot="1" x14ac:dyDescent="0.25">
      <c r="A4" s="11"/>
      <c r="BD4" s="59"/>
      <c r="BE4" s="59"/>
      <c r="BF4" s="59"/>
      <c r="BG4" s="59"/>
    </row>
    <row r="5" spans="1:92" ht="11" customHeight="1" x14ac:dyDescent="0.2">
      <c r="A5" s="11"/>
      <c r="D5" s="477" t="s">
        <v>7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9"/>
      <c r="W5" s="477" t="s">
        <v>7</v>
      </c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9"/>
      <c r="AP5" s="477" t="s">
        <v>7</v>
      </c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9"/>
      <c r="BE5" s="59"/>
      <c r="BF5" s="59"/>
      <c r="BG5" s="59"/>
      <c r="BI5" s="477" t="s">
        <v>7</v>
      </c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9"/>
      <c r="BZ5" s="477" t="s">
        <v>7</v>
      </c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9"/>
    </row>
    <row r="6" spans="1:92" ht="11" customHeight="1" thickBot="1" x14ac:dyDescent="0.25">
      <c r="A6" s="11"/>
      <c r="D6" s="480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2"/>
      <c r="W6" s="480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2"/>
      <c r="AP6" s="480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2"/>
      <c r="BE6" s="59"/>
      <c r="BF6" s="59"/>
      <c r="BG6" s="59"/>
      <c r="BI6" s="480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2"/>
      <c r="BZ6" s="480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2"/>
    </row>
    <row r="7" spans="1:92" ht="11" customHeight="1" x14ac:dyDescent="0.2">
      <c r="A7" s="11"/>
      <c r="I7" s="235"/>
      <c r="J7" s="77"/>
      <c r="K7" s="78"/>
      <c r="L7" s="235"/>
      <c r="M7" s="235"/>
      <c r="AB7" s="235"/>
      <c r="AC7" s="77"/>
      <c r="AD7" s="78"/>
      <c r="AE7" s="235"/>
      <c r="AF7" s="235"/>
      <c r="AU7" s="235"/>
      <c r="AV7" s="77"/>
      <c r="AW7" s="78"/>
      <c r="AX7" s="235"/>
      <c r="AY7" s="235"/>
      <c r="BD7" s="59"/>
      <c r="BE7" s="59"/>
      <c r="BF7" s="59"/>
      <c r="BG7" s="59"/>
      <c r="BN7" s="235"/>
      <c r="BO7" s="77"/>
      <c r="BP7" s="78"/>
      <c r="BQ7" s="235"/>
      <c r="BR7" s="235"/>
      <c r="CE7" s="235"/>
      <c r="CF7" s="77"/>
      <c r="CG7" s="78"/>
      <c r="CH7" s="235"/>
      <c r="CI7" s="235"/>
    </row>
    <row r="8" spans="1:92" ht="11" customHeight="1" x14ac:dyDescent="0.2">
      <c r="A8" s="11"/>
      <c r="I8" s="59"/>
      <c r="J8" s="79"/>
      <c r="K8" s="80"/>
      <c r="L8" s="59"/>
      <c r="AB8" s="59"/>
      <c r="AC8" s="79"/>
      <c r="AD8" s="80"/>
      <c r="AE8" s="59"/>
      <c r="AU8" s="59"/>
      <c r="AV8" s="79"/>
      <c r="AW8" s="80"/>
      <c r="AX8" s="59"/>
      <c r="BD8" s="59"/>
      <c r="BN8" s="59"/>
      <c r="BO8" s="79"/>
      <c r="BP8" s="80"/>
      <c r="BQ8" s="59"/>
      <c r="CE8" s="59"/>
      <c r="CF8" s="79"/>
      <c r="CG8" s="80"/>
      <c r="CH8" s="59"/>
    </row>
    <row r="9" spans="1:92" ht="11" customHeight="1" x14ac:dyDescent="0.2">
      <c r="A9" s="11"/>
      <c r="I9" s="59"/>
      <c r="J9" s="79"/>
      <c r="K9" s="80"/>
      <c r="L9" s="59"/>
      <c r="AB9" s="59"/>
      <c r="AC9" s="79"/>
      <c r="AD9" s="80"/>
      <c r="AE9" s="59"/>
      <c r="AU9" s="59"/>
      <c r="AV9" s="79"/>
      <c r="AW9" s="80"/>
      <c r="AX9" s="59"/>
      <c r="BD9" s="59"/>
      <c r="BN9" s="59"/>
      <c r="BO9" s="79"/>
      <c r="BP9" s="80"/>
      <c r="BQ9" s="59"/>
      <c r="CE9" s="59"/>
      <c r="CF9" s="79"/>
      <c r="CG9" s="80"/>
      <c r="CH9" s="59"/>
    </row>
    <row r="10" spans="1:92" s="59" customFormat="1" ht="11" customHeight="1" x14ac:dyDescent="0.2">
      <c r="A10" s="11"/>
      <c r="G10" s="2"/>
      <c r="I10" s="2"/>
      <c r="J10" s="32"/>
      <c r="K10" s="47"/>
      <c r="L10" s="2"/>
      <c r="Z10" s="2"/>
      <c r="AB10" s="2"/>
      <c r="AC10" s="32"/>
      <c r="AD10" s="47"/>
      <c r="AE10" s="2"/>
      <c r="AS10" s="2"/>
      <c r="AU10" s="2"/>
      <c r="AV10" s="32"/>
      <c r="AW10" s="47"/>
      <c r="AX10" s="2"/>
      <c r="BD10" s="2"/>
      <c r="BE10" s="2"/>
      <c r="BF10" s="2"/>
      <c r="BG10" s="2"/>
      <c r="BL10" s="2"/>
      <c r="BN10" s="2"/>
      <c r="BO10" s="32"/>
      <c r="BP10" s="47"/>
      <c r="BQ10" s="2"/>
      <c r="CC10" s="2"/>
      <c r="CE10" s="2"/>
      <c r="CF10" s="32"/>
      <c r="CG10" s="47"/>
      <c r="CH10" s="2"/>
    </row>
    <row r="11" spans="1:92" s="59" customFormat="1" ht="11" customHeight="1" thickBot="1" x14ac:dyDescent="0.25">
      <c r="A11" s="11"/>
      <c r="J11" s="53"/>
      <c r="K11" s="54"/>
      <c r="L11" s="2"/>
      <c r="M11" s="2"/>
      <c r="N11" s="2"/>
      <c r="O11" s="2"/>
      <c r="P11" s="2"/>
      <c r="Q11" s="2"/>
      <c r="R11" s="2"/>
      <c r="S11" s="2"/>
      <c r="T11" s="2"/>
      <c r="U11" s="2"/>
      <c r="AC11" s="53"/>
      <c r="AD11" s="5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V11" s="53"/>
      <c r="AW11" s="54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O11" s="53"/>
      <c r="BP11" s="54"/>
      <c r="BQ11" s="2"/>
      <c r="BR11" s="2"/>
      <c r="BS11" s="2"/>
      <c r="BT11" s="2"/>
      <c r="BU11" s="2"/>
      <c r="BV11" s="2"/>
      <c r="BW11" s="2"/>
      <c r="BY11" s="11"/>
      <c r="CF11" s="53"/>
      <c r="CG11" s="54"/>
      <c r="CH11" s="2"/>
      <c r="CI11" s="2"/>
      <c r="CJ11" s="2"/>
      <c r="CK11" s="2"/>
      <c r="CL11" s="2"/>
      <c r="CM11" s="2"/>
      <c r="CN11" s="2"/>
    </row>
    <row r="12" spans="1:92" ht="11" customHeight="1" thickBot="1" x14ac:dyDescent="0.25">
      <c r="A12" s="11"/>
      <c r="D12" s="471" t="s">
        <v>69</v>
      </c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3"/>
      <c r="W12" s="471" t="s">
        <v>70</v>
      </c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3"/>
      <c r="AP12" s="471" t="s">
        <v>71</v>
      </c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3"/>
      <c r="BE12" s="2"/>
      <c r="BF12" s="2"/>
      <c r="BG12" s="2"/>
      <c r="BH12" s="2"/>
      <c r="BI12" s="471" t="s">
        <v>72</v>
      </c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3"/>
      <c r="BY12" s="21"/>
      <c r="BZ12" s="471" t="s">
        <v>73</v>
      </c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3"/>
    </row>
    <row r="13" spans="1:92" ht="11" customHeight="1" thickBot="1" x14ac:dyDescent="0.25">
      <c r="A13" s="2"/>
      <c r="C13" s="74"/>
      <c r="D13" s="474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6"/>
      <c r="V13" s="74"/>
      <c r="W13" s="474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6"/>
      <c r="AO13" s="42"/>
      <c r="AP13" s="474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6"/>
      <c r="BE13" s="2"/>
      <c r="BF13" s="2"/>
      <c r="BG13" s="2"/>
      <c r="BH13" s="2"/>
      <c r="BI13" s="474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6"/>
      <c r="BY13" s="21"/>
      <c r="BZ13" s="474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6"/>
    </row>
    <row r="14" spans="1:92" ht="11" customHeight="1" x14ac:dyDescent="0.2">
      <c r="A14" s="2"/>
      <c r="C14" s="71"/>
      <c r="I14" s="73"/>
      <c r="J14" s="40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71"/>
      <c r="W14" s="2"/>
      <c r="X14" s="2"/>
      <c r="Y14" s="2"/>
      <c r="Z14" s="2"/>
      <c r="AA14" s="2"/>
      <c r="AB14" s="7"/>
      <c r="AC14" s="40"/>
      <c r="AD14" s="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40"/>
      <c r="AW14" s="6"/>
      <c r="AX14" s="7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40"/>
      <c r="BP14" s="6"/>
      <c r="BQ14" s="7"/>
      <c r="BR14" s="2"/>
      <c r="BS14" s="2"/>
      <c r="BT14" s="2"/>
      <c r="BU14" s="2"/>
      <c r="BV14" s="2"/>
      <c r="BW14" s="2"/>
      <c r="BY14" s="11"/>
      <c r="BZ14" s="2"/>
      <c r="CA14" s="2"/>
      <c r="CB14" s="2"/>
      <c r="CC14" s="2"/>
      <c r="CD14" s="2"/>
      <c r="CE14" s="7"/>
      <c r="CF14" s="40"/>
      <c r="CG14" s="6"/>
      <c r="CH14" s="7"/>
      <c r="CI14" s="2"/>
      <c r="CJ14" s="2"/>
      <c r="CK14" s="2"/>
      <c r="CL14" s="2"/>
      <c r="CM14" s="12"/>
      <c r="CN14" s="12"/>
    </row>
    <row r="15" spans="1:92" ht="11" customHeight="1" thickBot="1" x14ac:dyDescent="0.25">
      <c r="A15" s="2"/>
      <c r="C15" s="71"/>
      <c r="I15" s="58"/>
      <c r="J15" s="41"/>
      <c r="K15" s="60"/>
      <c r="V15" s="71"/>
      <c r="AB15" s="58"/>
      <c r="AC15" s="41"/>
      <c r="AD15" s="60"/>
      <c r="AV15" s="41"/>
      <c r="AW15" s="4"/>
      <c r="AX15" s="5"/>
      <c r="BE15" s="2"/>
      <c r="BF15" s="2"/>
      <c r="BG15" s="2"/>
      <c r="BH15" s="2"/>
      <c r="BO15" s="41"/>
      <c r="BP15" s="4"/>
      <c r="BQ15" s="5"/>
      <c r="CE15" s="58"/>
      <c r="CF15" s="41"/>
      <c r="CG15" s="60"/>
      <c r="CH15" s="58"/>
    </row>
    <row r="16" spans="1:92" ht="11" customHeight="1" x14ac:dyDescent="0.2">
      <c r="C16" s="71"/>
      <c r="D16" s="471" t="s">
        <v>74</v>
      </c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3"/>
      <c r="V16" s="71"/>
      <c r="W16" s="471" t="s">
        <v>74</v>
      </c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3"/>
      <c r="AP16" s="471" t="s">
        <v>74</v>
      </c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3"/>
      <c r="BE16" s="2"/>
      <c r="BF16" s="2"/>
      <c r="BG16" s="2"/>
      <c r="BH16" s="2"/>
      <c r="BI16" s="471" t="s">
        <v>74</v>
      </c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3"/>
      <c r="BZ16" s="471" t="s">
        <v>74</v>
      </c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73"/>
    </row>
    <row r="17" spans="3:93" ht="11" customHeight="1" thickBot="1" x14ac:dyDescent="0.25">
      <c r="C17" s="71"/>
      <c r="D17" s="474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6"/>
      <c r="V17" s="71"/>
      <c r="W17" s="474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6"/>
      <c r="AO17" s="42"/>
      <c r="AP17" s="474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6"/>
      <c r="BE17" s="2"/>
      <c r="BF17" s="2"/>
      <c r="BG17" s="2"/>
      <c r="BH17" s="2"/>
      <c r="BI17" s="474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6"/>
      <c r="BZ17" s="474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6"/>
    </row>
    <row r="18" spans="3:93" ht="11" customHeight="1" thickBot="1" x14ac:dyDescent="0.25">
      <c r="C18" s="71"/>
      <c r="D18" s="467" t="s">
        <v>1387</v>
      </c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9"/>
      <c r="V18" s="71"/>
      <c r="W18" s="467" t="s">
        <v>1386</v>
      </c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9"/>
      <c r="AO18" s="2"/>
      <c r="AP18" s="467" t="s">
        <v>1387</v>
      </c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9"/>
      <c r="BE18" s="2"/>
      <c r="BF18" s="2"/>
      <c r="BG18" s="2"/>
      <c r="BH18" s="2"/>
      <c r="BI18" s="467" t="s">
        <v>1387</v>
      </c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9"/>
      <c r="BZ18" s="467" t="s">
        <v>1387</v>
      </c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9"/>
    </row>
    <row r="19" spans="3:93" ht="11" customHeight="1" x14ac:dyDescent="0.2">
      <c r="C19" s="71"/>
      <c r="I19" s="2"/>
      <c r="J19" s="2"/>
      <c r="V19" s="71"/>
      <c r="AB19" s="2"/>
      <c r="AC19" s="2"/>
      <c r="AW19" s="2"/>
      <c r="AX19" s="2"/>
      <c r="BE19" s="2"/>
      <c r="BF19" s="2"/>
      <c r="BG19" s="2"/>
      <c r="BH19" s="2"/>
      <c r="BP19" s="2"/>
      <c r="BQ19" s="2"/>
      <c r="CE19" s="2"/>
      <c r="CF19" s="2"/>
    </row>
    <row r="20" spans="3:93" ht="11" customHeight="1" x14ac:dyDescent="0.2">
      <c r="C20" s="9"/>
      <c r="D20" s="98" t="s">
        <v>95</v>
      </c>
      <c r="E20" s="101" t="s">
        <v>94</v>
      </c>
      <c r="F20" s="112"/>
      <c r="G20" s="108"/>
      <c r="H20" s="108"/>
      <c r="I20" s="108"/>
      <c r="J20" s="108"/>
      <c r="K20" s="108"/>
      <c r="L20" s="108"/>
      <c r="M20" s="108"/>
      <c r="N20" s="109"/>
      <c r="O20" s="99" t="s">
        <v>125</v>
      </c>
      <c r="P20" s="99" t="s">
        <v>10</v>
      </c>
      <c r="Q20" s="99" t="s">
        <v>126</v>
      </c>
      <c r="R20" s="106" t="s">
        <v>127</v>
      </c>
      <c r="S20" s="12"/>
      <c r="T20" s="12"/>
      <c r="U20" s="12"/>
      <c r="V20" s="9"/>
      <c r="W20" s="98" t="s">
        <v>95</v>
      </c>
      <c r="X20" s="101" t="s">
        <v>94</v>
      </c>
      <c r="Y20" s="112"/>
      <c r="Z20" s="108"/>
      <c r="AA20" s="108"/>
      <c r="AB20" s="108"/>
      <c r="AC20" s="108"/>
      <c r="AD20" s="108"/>
      <c r="AE20" s="108"/>
      <c r="AF20" s="108"/>
      <c r="AG20" s="109"/>
      <c r="AH20" s="99" t="s">
        <v>125</v>
      </c>
      <c r="AI20" s="99" t="s">
        <v>10</v>
      </c>
      <c r="AJ20" s="99" t="s">
        <v>126</v>
      </c>
      <c r="AK20" s="106" t="s">
        <v>127</v>
      </c>
      <c r="AL20" s="12"/>
      <c r="AM20" s="12"/>
      <c r="AN20" s="12"/>
      <c r="AO20" s="11"/>
      <c r="AP20" s="98" t="s">
        <v>95</v>
      </c>
      <c r="AQ20" s="101" t="s">
        <v>94</v>
      </c>
      <c r="AR20" s="112"/>
      <c r="AS20" s="108"/>
      <c r="AT20" s="108"/>
      <c r="AU20" s="108"/>
      <c r="AV20" s="108"/>
      <c r="AW20" s="108"/>
      <c r="AX20" s="108"/>
      <c r="AY20" s="108"/>
      <c r="AZ20" s="109"/>
      <c r="BA20" s="99" t="s">
        <v>125</v>
      </c>
      <c r="BB20" s="99" t="s">
        <v>10</v>
      </c>
      <c r="BC20" s="99" t="s">
        <v>126</v>
      </c>
      <c r="BD20" s="106" t="s">
        <v>127</v>
      </c>
      <c r="BE20" s="11"/>
      <c r="BF20" s="11"/>
      <c r="BG20" s="11"/>
      <c r="BH20" s="11"/>
      <c r="BI20" s="98" t="s">
        <v>95</v>
      </c>
      <c r="BJ20" s="101" t="s">
        <v>94</v>
      </c>
      <c r="BK20" s="112"/>
      <c r="BL20" s="108"/>
      <c r="BM20" s="108"/>
      <c r="BN20" s="108"/>
      <c r="BO20" s="108"/>
      <c r="BP20" s="108"/>
      <c r="BQ20" s="108"/>
      <c r="BR20" s="108"/>
      <c r="BS20" s="109"/>
      <c r="BT20" s="99" t="s">
        <v>125</v>
      </c>
      <c r="BU20" s="99" t="s">
        <v>10</v>
      </c>
      <c r="BV20" s="99" t="s">
        <v>126</v>
      </c>
      <c r="BW20" s="106" t="s">
        <v>127</v>
      </c>
      <c r="BZ20" s="98" t="s">
        <v>95</v>
      </c>
      <c r="CA20" s="101" t="s">
        <v>94</v>
      </c>
      <c r="CB20" s="112"/>
      <c r="CC20" s="108"/>
      <c r="CD20" s="108"/>
      <c r="CE20" s="108"/>
      <c r="CF20" s="108"/>
      <c r="CG20" s="108"/>
      <c r="CH20" s="108"/>
      <c r="CI20" s="108"/>
      <c r="CJ20" s="109"/>
      <c r="CK20" s="99" t="s">
        <v>125</v>
      </c>
      <c r="CL20" s="99" t="s">
        <v>10</v>
      </c>
      <c r="CM20" s="99" t="s">
        <v>126</v>
      </c>
      <c r="CN20" s="106" t="s">
        <v>127</v>
      </c>
    </row>
    <row r="21" spans="3:93" x14ac:dyDescent="0.2">
      <c r="C21" s="9"/>
      <c r="D21" s="98">
        <v>1</v>
      </c>
      <c r="E21" s="101" t="s">
        <v>1585</v>
      </c>
      <c r="F21" s="112"/>
      <c r="G21" s="108"/>
      <c r="H21" s="108"/>
      <c r="I21" s="108"/>
      <c r="J21" s="108"/>
      <c r="K21" s="108"/>
      <c r="L21" s="108"/>
      <c r="M21" s="108"/>
      <c r="N21" s="109"/>
      <c r="O21" s="118">
        <v>6</v>
      </c>
      <c r="P21" s="118">
        <v>0</v>
      </c>
      <c r="Q21" s="118"/>
      <c r="R21" s="118">
        <f>P21-Q21</f>
        <v>0</v>
      </c>
      <c r="S21" s="12"/>
      <c r="T21" s="12"/>
      <c r="U21" s="12"/>
      <c r="V21" s="9"/>
      <c r="W21" s="98">
        <v>1</v>
      </c>
      <c r="X21" s="101" t="s">
        <v>1555</v>
      </c>
      <c r="Y21" s="112"/>
      <c r="Z21" s="108"/>
      <c r="AA21" s="108"/>
      <c r="AB21" s="108"/>
      <c r="AC21" s="108"/>
      <c r="AD21" s="108"/>
      <c r="AE21" s="108"/>
      <c r="AF21" s="108"/>
      <c r="AG21" s="109"/>
      <c r="AH21" s="118">
        <v>7</v>
      </c>
      <c r="AI21" s="118">
        <v>2</v>
      </c>
      <c r="AJ21" s="118"/>
      <c r="AK21" s="118">
        <f>AI21-AJ21</f>
        <v>2</v>
      </c>
      <c r="AL21" s="12"/>
      <c r="AM21" s="12"/>
      <c r="AN21" s="12"/>
      <c r="AO21" s="11"/>
      <c r="AP21" s="104">
        <v>1</v>
      </c>
      <c r="AQ21" s="96" t="s">
        <v>0</v>
      </c>
      <c r="AR21" s="110"/>
      <c r="AS21" s="105"/>
      <c r="AT21" s="105"/>
      <c r="AU21" s="105"/>
      <c r="AV21" s="105"/>
      <c r="AW21" s="105"/>
      <c r="AX21" s="105"/>
      <c r="AY21" s="105"/>
      <c r="AZ21" s="111"/>
      <c r="BA21" s="190">
        <v>5</v>
      </c>
      <c r="BB21" s="190">
        <v>0</v>
      </c>
      <c r="BC21" s="190"/>
      <c r="BD21" s="118">
        <f t="shared" ref="BD21" si="0">BB21-BC21</f>
        <v>0</v>
      </c>
      <c r="BE21" s="11"/>
      <c r="BF21" s="11"/>
      <c r="BG21" s="11"/>
      <c r="BH21" s="11"/>
      <c r="BI21" s="104">
        <v>1</v>
      </c>
      <c r="BJ21" s="107" t="s">
        <v>130</v>
      </c>
      <c r="BK21" s="108"/>
      <c r="BL21" s="108"/>
      <c r="BM21" s="108"/>
      <c r="BN21" s="108"/>
      <c r="BO21" s="108"/>
      <c r="BP21" s="108"/>
      <c r="BQ21" s="108"/>
      <c r="BR21" s="108"/>
      <c r="BS21" s="109"/>
      <c r="BT21" s="190">
        <v>5</v>
      </c>
      <c r="BU21" s="190">
        <v>1</v>
      </c>
      <c r="BV21" s="190"/>
      <c r="BW21" s="190">
        <f>BU21-BV21</f>
        <v>1</v>
      </c>
      <c r="BZ21" s="98">
        <v>1</v>
      </c>
      <c r="CA21" s="101" t="s">
        <v>0</v>
      </c>
      <c r="CB21" s="112"/>
      <c r="CC21" s="108"/>
      <c r="CD21" s="108"/>
      <c r="CE21" s="108"/>
      <c r="CF21" s="108"/>
      <c r="CG21" s="108"/>
      <c r="CH21" s="108"/>
      <c r="CI21" s="108"/>
      <c r="CJ21" s="109"/>
      <c r="CK21" s="118">
        <v>5</v>
      </c>
      <c r="CL21" s="118">
        <v>3</v>
      </c>
      <c r="CM21" s="118"/>
      <c r="CN21" s="118">
        <f t="shared" ref="CN21" si="1">CL21-CM21</f>
        <v>3</v>
      </c>
    </row>
    <row r="22" spans="3:93" ht="11" customHeight="1" x14ac:dyDescent="0.2">
      <c r="C22" s="9"/>
      <c r="D22" s="98">
        <v>2</v>
      </c>
      <c r="E22" s="101" t="s">
        <v>1691</v>
      </c>
      <c r="F22" s="112"/>
      <c r="G22" s="108"/>
      <c r="H22" s="108"/>
      <c r="I22" s="108"/>
      <c r="J22" s="108"/>
      <c r="K22" s="108"/>
      <c r="L22" s="108"/>
      <c r="M22" s="108"/>
      <c r="N22" s="109"/>
      <c r="O22" s="118">
        <v>6</v>
      </c>
      <c r="P22" s="118">
        <v>2</v>
      </c>
      <c r="Q22" s="118"/>
      <c r="R22" s="118">
        <f>P22-Q22</f>
        <v>2</v>
      </c>
      <c r="S22" s="12"/>
      <c r="T22" s="12"/>
      <c r="U22" s="12"/>
      <c r="V22" s="9"/>
      <c r="W22" s="98">
        <v>2</v>
      </c>
      <c r="X22" s="101" t="s">
        <v>1585</v>
      </c>
      <c r="Y22" s="112"/>
      <c r="Z22" s="108"/>
      <c r="AA22" s="108"/>
      <c r="AB22" s="108"/>
      <c r="AC22" s="108"/>
      <c r="AD22" s="108"/>
      <c r="AE22" s="108"/>
      <c r="AF22" s="108"/>
      <c r="AG22" s="109"/>
      <c r="AH22" s="118">
        <v>6</v>
      </c>
      <c r="AI22" s="118">
        <v>1</v>
      </c>
      <c r="AJ22" s="118"/>
      <c r="AK22" s="118">
        <f>AI22-AJ22</f>
        <v>1</v>
      </c>
      <c r="AL22" s="12"/>
      <c r="AM22" s="12"/>
      <c r="AN22" s="12"/>
      <c r="AO22" s="11"/>
      <c r="AP22" s="97"/>
      <c r="AQ22" s="97"/>
      <c r="AR22" s="110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97"/>
      <c r="BD22" s="105"/>
      <c r="BE22" s="11"/>
      <c r="BF22" s="11"/>
      <c r="BG22" s="11"/>
      <c r="BH22" s="11"/>
      <c r="BI22" s="98">
        <v>2</v>
      </c>
      <c r="BJ22" s="101" t="s">
        <v>0</v>
      </c>
      <c r="BK22" s="112"/>
      <c r="BL22" s="108"/>
      <c r="BM22" s="108"/>
      <c r="BN22" s="108"/>
      <c r="BO22" s="108"/>
      <c r="BP22" s="108"/>
      <c r="BQ22" s="108"/>
      <c r="BR22" s="108"/>
      <c r="BS22" s="109"/>
      <c r="BT22" s="118">
        <v>5</v>
      </c>
      <c r="BU22" s="118">
        <v>1</v>
      </c>
      <c r="BV22" s="118"/>
      <c r="BW22" s="118">
        <f>BU22-BV22</f>
        <v>1</v>
      </c>
      <c r="BY22" s="59"/>
      <c r="BZ22" s="55"/>
      <c r="CA22" s="55"/>
      <c r="CB22" s="59"/>
      <c r="CC22" s="11"/>
      <c r="CD22" s="11"/>
      <c r="CE22" s="11"/>
      <c r="CF22" s="11"/>
      <c r="CG22" s="11"/>
      <c r="CH22" s="11"/>
      <c r="CI22" s="11"/>
      <c r="CJ22" s="11"/>
      <c r="CK22" s="10"/>
      <c r="CL22" s="10"/>
      <c r="CM22" s="10"/>
      <c r="CN22" s="10"/>
      <c r="CO22" s="59"/>
    </row>
    <row r="23" spans="3:93" ht="11" customHeight="1" x14ac:dyDescent="0.2">
      <c r="C23" s="9"/>
      <c r="D23" s="98">
        <v>3</v>
      </c>
      <c r="E23" s="101" t="s">
        <v>36</v>
      </c>
      <c r="F23" s="112"/>
      <c r="G23" s="108"/>
      <c r="H23" s="108"/>
      <c r="I23" s="108"/>
      <c r="J23" s="108"/>
      <c r="K23" s="108"/>
      <c r="L23" s="108"/>
      <c r="M23" s="108"/>
      <c r="N23" s="109"/>
      <c r="O23" s="118">
        <v>6</v>
      </c>
      <c r="P23" s="118">
        <v>1</v>
      </c>
      <c r="Q23" s="118"/>
      <c r="R23" s="118">
        <f>P23-Q23</f>
        <v>1</v>
      </c>
      <c r="S23" s="12"/>
      <c r="T23" s="12"/>
      <c r="U23" s="12"/>
      <c r="V23" s="9"/>
      <c r="W23" s="98">
        <v>3</v>
      </c>
      <c r="X23" s="101" t="s">
        <v>1704</v>
      </c>
      <c r="Y23" s="112"/>
      <c r="Z23" s="108"/>
      <c r="AA23" s="108"/>
      <c r="AB23" s="108"/>
      <c r="AC23" s="108"/>
      <c r="AD23" s="108"/>
      <c r="AE23" s="108"/>
      <c r="AF23" s="108"/>
      <c r="AG23" s="109"/>
      <c r="AH23" s="118">
        <v>6</v>
      </c>
      <c r="AI23" s="118">
        <v>2</v>
      </c>
      <c r="AJ23" s="118"/>
      <c r="AK23" s="118">
        <f>AI23-AJ23</f>
        <v>2</v>
      </c>
      <c r="AL23" s="12"/>
      <c r="AM23" s="12"/>
      <c r="AN23" s="12"/>
      <c r="AO23" s="11"/>
      <c r="AP23" s="55"/>
      <c r="AQ23" s="55"/>
      <c r="AR23" s="59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55"/>
      <c r="BD23" s="11"/>
      <c r="BE23" s="11"/>
      <c r="BF23" s="11"/>
      <c r="BG23" s="11"/>
      <c r="BH23" s="11"/>
      <c r="BI23" s="11"/>
      <c r="BJ23" s="12"/>
      <c r="BK23" s="11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1"/>
      <c r="BY23" s="59"/>
      <c r="BZ23" s="59"/>
      <c r="CA23" s="55"/>
      <c r="CB23" s="55"/>
      <c r="CC23" s="59"/>
      <c r="CD23" s="11"/>
      <c r="CE23" s="11"/>
      <c r="CF23" s="11"/>
      <c r="CG23" s="11"/>
      <c r="CH23" s="11"/>
      <c r="CI23" s="11"/>
      <c r="CJ23" s="11"/>
      <c r="CK23" s="11"/>
      <c r="CL23" s="55"/>
      <c r="CM23" s="11"/>
      <c r="CN23" s="59"/>
      <c r="CO23" s="59"/>
    </row>
    <row r="24" spans="3:93" ht="11" customHeight="1" x14ac:dyDescent="0.2">
      <c r="C24" s="9"/>
      <c r="D24" s="98">
        <v>4</v>
      </c>
      <c r="E24" s="101" t="s">
        <v>0</v>
      </c>
      <c r="F24" s="112"/>
      <c r="G24" s="108"/>
      <c r="H24" s="108"/>
      <c r="I24" s="108"/>
      <c r="J24" s="108"/>
      <c r="K24" s="108"/>
      <c r="L24" s="108"/>
      <c r="M24" s="108"/>
      <c r="N24" s="109"/>
      <c r="O24" s="118">
        <v>5</v>
      </c>
      <c r="P24" s="118">
        <v>2</v>
      </c>
      <c r="Q24" s="118"/>
      <c r="R24" s="118">
        <f>P24-Q24</f>
        <v>2</v>
      </c>
      <c r="S24" s="12"/>
      <c r="T24" s="12"/>
      <c r="U24" s="12"/>
      <c r="V24" s="9"/>
      <c r="W24" s="98">
        <v>4</v>
      </c>
      <c r="X24" s="101" t="s">
        <v>1710</v>
      </c>
      <c r="Y24" s="112"/>
      <c r="Z24" s="108"/>
      <c r="AA24" s="108"/>
      <c r="AB24" s="108"/>
      <c r="AC24" s="108"/>
      <c r="AD24" s="108"/>
      <c r="AE24" s="108"/>
      <c r="AF24" s="108"/>
      <c r="AG24" s="109"/>
      <c r="AH24" s="118">
        <v>6</v>
      </c>
      <c r="AI24" s="118">
        <v>7</v>
      </c>
      <c r="AJ24" s="118"/>
      <c r="AK24" s="118">
        <f>AI24-AJ24</f>
        <v>7</v>
      </c>
      <c r="AL24" s="12"/>
      <c r="AM24" s="12"/>
      <c r="AN24" s="12"/>
      <c r="AO24" s="11"/>
      <c r="AP24" s="55"/>
      <c r="AQ24" s="55"/>
      <c r="AR24" s="59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55"/>
      <c r="BD24" s="11"/>
      <c r="BE24" s="11"/>
      <c r="BF24" s="11"/>
      <c r="BG24" s="11"/>
      <c r="BH24" s="11"/>
      <c r="BI24" s="11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1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</row>
    <row r="25" spans="3:93" ht="11" customHeight="1" x14ac:dyDescent="0.2">
      <c r="C25" s="9"/>
      <c r="D25" s="98">
        <v>5</v>
      </c>
      <c r="E25" s="101" t="s">
        <v>1682</v>
      </c>
      <c r="F25" s="112"/>
      <c r="G25" s="108"/>
      <c r="H25" s="108"/>
      <c r="I25" s="108"/>
      <c r="J25" s="108"/>
      <c r="K25" s="108"/>
      <c r="L25" s="108"/>
      <c r="M25" s="108"/>
      <c r="N25" s="109"/>
      <c r="O25" s="118">
        <v>3</v>
      </c>
      <c r="P25" s="118">
        <v>3</v>
      </c>
      <c r="Q25" s="118"/>
      <c r="R25" s="118">
        <f>P25-Q25</f>
        <v>3</v>
      </c>
      <c r="S25" s="12"/>
      <c r="T25" s="12"/>
      <c r="U25" s="12"/>
      <c r="V25" s="9"/>
      <c r="W25" s="98">
        <v>5</v>
      </c>
      <c r="X25" s="101" t="s">
        <v>0</v>
      </c>
      <c r="Y25" s="112"/>
      <c r="Z25" s="108"/>
      <c r="AA25" s="108"/>
      <c r="AB25" s="108"/>
      <c r="AC25" s="108"/>
      <c r="AD25" s="108"/>
      <c r="AE25" s="108"/>
      <c r="AF25" s="108"/>
      <c r="AG25" s="109"/>
      <c r="AH25" s="118">
        <v>5</v>
      </c>
      <c r="AI25" s="118">
        <v>1</v>
      </c>
      <c r="AJ25" s="118"/>
      <c r="AK25" s="118">
        <f>AI25-AJ25</f>
        <v>1</v>
      </c>
      <c r="AL25" s="12"/>
      <c r="AM25" s="12"/>
      <c r="AN25" s="12"/>
      <c r="AO25" s="11"/>
      <c r="AP25" s="55"/>
      <c r="AQ25" s="55"/>
      <c r="AR25" s="59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55"/>
      <c r="BD25" s="11"/>
      <c r="BE25" s="11"/>
      <c r="BF25" s="11"/>
      <c r="BG25" s="11"/>
      <c r="BH25" s="11"/>
      <c r="BI25" s="11"/>
      <c r="BJ25" s="12"/>
      <c r="BK25" s="11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1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</row>
    <row r="26" spans="3:93" ht="11" customHeight="1" x14ac:dyDescent="0.2">
      <c r="C26" s="7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7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1"/>
      <c r="AP26" s="15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1"/>
      <c r="BF26" s="11"/>
      <c r="BG26" s="11"/>
      <c r="BH26" s="11"/>
      <c r="BI26" s="59"/>
      <c r="BJ26" s="59"/>
      <c r="BK26" s="59"/>
      <c r="BL26" s="59"/>
      <c r="BM26" s="59"/>
      <c r="BN26" s="59"/>
      <c r="BO26" s="2"/>
      <c r="BP26" s="2"/>
      <c r="BQ26" s="2"/>
      <c r="BR26" s="2"/>
      <c r="BS26" s="2"/>
      <c r="BT26" s="2"/>
      <c r="BU26" s="2"/>
      <c r="BV26" s="12"/>
      <c r="BW26" s="12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</row>
    <row r="27" spans="3:93" ht="11" customHeight="1" thickBot="1" x14ac:dyDescent="0.25">
      <c r="C27" s="7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7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1"/>
      <c r="AQ27" s="11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1"/>
      <c r="BF27" s="11"/>
      <c r="BG27" s="11"/>
      <c r="BH27" s="59"/>
    </row>
    <row r="28" spans="3:93" ht="11" customHeight="1" thickBot="1" x14ac:dyDescent="0.25">
      <c r="C28" s="286"/>
      <c r="D28" s="484" t="s">
        <v>33</v>
      </c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6"/>
      <c r="S28" s="12"/>
      <c r="T28" s="12"/>
      <c r="U28" s="12"/>
      <c r="V28" s="286"/>
      <c r="W28" s="484" t="s">
        <v>17</v>
      </c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6"/>
      <c r="AL28" s="12"/>
      <c r="AM28" s="12"/>
      <c r="AN28" s="12"/>
      <c r="AO28" s="11"/>
      <c r="AP28" s="11"/>
      <c r="AQ28" s="17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1"/>
      <c r="BF28" s="11"/>
      <c r="BG28" s="11"/>
      <c r="BH28" s="59"/>
    </row>
    <row r="29" spans="3:93" ht="11" customHeight="1" thickBot="1" x14ac:dyDescent="0.25">
      <c r="C29" s="284"/>
      <c r="D29" s="487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9"/>
      <c r="S29" s="12"/>
      <c r="T29" s="12"/>
      <c r="U29" s="12"/>
      <c r="V29" s="284"/>
      <c r="W29" s="487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89"/>
      <c r="AL29" s="12"/>
      <c r="AM29" s="12"/>
      <c r="AN29" s="12"/>
      <c r="AO29" s="11"/>
      <c r="AP29" s="11"/>
      <c r="AQ29" s="12"/>
      <c r="AR29" s="11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1"/>
      <c r="BF29" s="11"/>
      <c r="BG29" s="11"/>
      <c r="BH29" s="59"/>
    </row>
    <row r="30" spans="3:93" ht="11" customHeight="1" x14ac:dyDescent="0.2">
      <c r="E30" s="5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X30" s="59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1"/>
      <c r="AP30" s="11"/>
      <c r="AQ30" s="17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1"/>
      <c r="BF30" s="11"/>
      <c r="BG30" s="11"/>
      <c r="BH30" s="59"/>
    </row>
    <row r="31" spans="3:93" ht="11" customHeight="1" x14ac:dyDescent="0.2">
      <c r="D31" s="98" t="s">
        <v>95</v>
      </c>
      <c r="E31" s="101" t="s">
        <v>94</v>
      </c>
      <c r="F31" s="112"/>
      <c r="G31" s="108"/>
      <c r="H31" s="108"/>
      <c r="I31" s="108"/>
      <c r="J31" s="108"/>
      <c r="K31" s="108"/>
      <c r="L31" s="108"/>
      <c r="M31" s="108"/>
      <c r="N31" s="109"/>
      <c r="O31" s="99" t="s">
        <v>125</v>
      </c>
      <c r="P31" s="99" t="s">
        <v>10</v>
      </c>
      <c r="Q31" s="99" t="s">
        <v>126</v>
      </c>
      <c r="R31" s="106" t="s">
        <v>127</v>
      </c>
      <c r="S31" s="12"/>
      <c r="T31" s="12"/>
      <c r="U31" s="12"/>
      <c r="W31" s="98" t="s">
        <v>95</v>
      </c>
      <c r="X31" s="101" t="s">
        <v>94</v>
      </c>
      <c r="Y31" s="112"/>
      <c r="Z31" s="108"/>
      <c r="AA31" s="108"/>
      <c r="AB31" s="108"/>
      <c r="AC31" s="108"/>
      <c r="AD31" s="108"/>
      <c r="AE31" s="108"/>
      <c r="AF31" s="108"/>
      <c r="AG31" s="109"/>
      <c r="AH31" s="99" t="s">
        <v>125</v>
      </c>
      <c r="AI31" s="99" t="s">
        <v>10</v>
      </c>
      <c r="AJ31" s="99" t="s">
        <v>126</v>
      </c>
      <c r="AK31" s="106" t="s">
        <v>127</v>
      </c>
      <c r="AL31" s="12"/>
      <c r="AM31" s="12"/>
      <c r="AN31" s="12"/>
    </row>
    <row r="32" spans="3:93" ht="11" customHeight="1" x14ac:dyDescent="0.2">
      <c r="D32" s="98">
        <v>1</v>
      </c>
      <c r="E32" s="431" t="s">
        <v>402</v>
      </c>
      <c r="F32" s="402"/>
      <c r="G32" s="403"/>
      <c r="H32" s="403"/>
      <c r="I32" s="403"/>
      <c r="J32" s="403"/>
      <c r="K32" s="403"/>
      <c r="L32" s="403"/>
      <c r="M32" s="403"/>
      <c r="N32" s="404"/>
      <c r="O32" s="401"/>
      <c r="P32" s="189" t="e">
        <f>COUNTIFS(#REF!,E32,#REF!,$E$40)</f>
        <v>#REF!</v>
      </c>
      <c r="Q32" s="401"/>
      <c r="R32" s="401" t="e">
        <f t="shared" ref="R32:R38" si="2">P32-Q32</f>
        <v>#REF!</v>
      </c>
      <c r="S32" s="12"/>
      <c r="T32" s="12"/>
      <c r="U32" s="12"/>
      <c r="W32" s="98">
        <v>1</v>
      </c>
      <c r="X32" s="431" t="s">
        <v>2498</v>
      </c>
      <c r="Y32" s="402"/>
      <c r="Z32" s="403"/>
      <c r="AA32" s="403"/>
      <c r="AB32" s="403"/>
      <c r="AC32" s="403"/>
      <c r="AD32" s="403"/>
      <c r="AE32" s="403"/>
      <c r="AF32" s="403"/>
      <c r="AG32" s="404"/>
      <c r="AH32" s="401">
        <v>11</v>
      </c>
      <c r="AI32" s="189" t="e">
        <f>COUNTIFS(#REF!,X32,#REF!,$X$40)</f>
        <v>#REF!</v>
      </c>
      <c r="AJ32" s="401"/>
      <c r="AK32" s="401" t="e">
        <f t="shared" ref="AK32" si="3">AI32-AJ32</f>
        <v>#REF!</v>
      </c>
      <c r="AL32" s="12"/>
      <c r="AM32" s="12"/>
      <c r="AN32" s="12"/>
    </row>
    <row r="33" spans="4:90" ht="11" customHeight="1" x14ac:dyDescent="0.2">
      <c r="D33" s="98">
        <v>2</v>
      </c>
      <c r="E33" s="431" t="s">
        <v>403</v>
      </c>
      <c r="F33" s="402"/>
      <c r="G33" s="403"/>
      <c r="H33" s="403"/>
      <c r="I33" s="403"/>
      <c r="J33" s="403"/>
      <c r="K33" s="403"/>
      <c r="L33" s="403"/>
      <c r="M33" s="403"/>
      <c r="N33" s="404"/>
      <c r="O33" s="401">
        <v>11</v>
      </c>
      <c r="P33" s="189" t="e">
        <f>COUNTIFS(#REF!,E33,#REF!,$E$40)</f>
        <v>#REF!</v>
      </c>
      <c r="Q33" s="401"/>
      <c r="R33" s="401" t="e">
        <f t="shared" si="2"/>
        <v>#REF!</v>
      </c>
      <c r="S33" s="12"/>
      <c r="T33" s="12"/>
      <c r="U33" s="12"/>
      <c r="W33" s="98">
        <v>2</v>
      </c>
      <c r="X33" s="431" t="s">
        <v>1377</v>
      </c>
      <c r="Y33" s="402"/>
      <c r="Z33" s="403"/>
      <c r="AA33" s="403"/>
      <c r="AB33" s="403"/>
      <c r="AC33" s="403"/>
      <c r="AD33" s="403"/>
      <c r="AE33" s="403"/>
      <c r="AF33" s="403"/>
      <c r="AG33" s="404"/>
      <c r="AH33" s="401">
        <v>9</v>
      </c>
      <c r="AI33" s="189" t="e">
        <f>COUNTIFS(#REF!,X33,#REF!,$X$40)</f>
        <v>#REF!</v>
      </c>
      <c r="AJ33" s="401"/>
      <c r="AK33" s="401" t="e">
        <f t="shared" ref="AK33:AK37" si="4">AI33-AJ33</f>
        <v>#REF!</v>
      </c>
      <c r="AL33" s="12"/>
      <c r="AM33" s="12"/>
      <c r="AN33" s="12"/>
    </row>
    <row r="34" spans="4:90" ht="11" customHeight="1" x14ac:dyDescent="0.2">
      <c r="D34" s="98">
        <v>3</v>
      </c>
      <c r="E34" s="431" t="s">
        <v>404</v>
      </c>
      <c r="F34" s="402"/>
      <c r="G34" s="403"/>
      <c r="H34" s="403"/>
      <c r="I34" s="403"/>
      <c r="J34" s="403"/>
      <c r="K34" s="403"/>
      <c r="L34" s="403"/>
      <c r="M34" s="403"/>
      <c r="N34" s="404"/>
      <c r="O34" s="401">
        <v>9</v>
      </c>
      <c r="P34" s="189" t="e">
        <f>COUNTIFS(#REF!,E34,#REF!,$E$40)</f>
        <v>#REF!</v>
      </c>
      <c r="Q34" s="401"/>
      <c r="R34" s="401" t="e">
        <f t="shared" si="2"/>
        <v>#REF!</v>
      </c>
      <c r="S34" s="12"/>
      <c r="T34" s="12"/>
      <c r="U34" s="12"/>
      <c r="W34" s="98">
        <v>3</v>
      </c>
      <c r="X34" s="431" t="s">
        <v>1376</v>
      </c>
      <c r="Y34" s="402"/>
      <c r="Z34" s="403"/>
      <c r="AA34" s="403"/>
      <c r="AB34" s="403"/>
      <c r="AC34" s="403"/>
      <c r="AD34" s="403"/>
      <c r="AE34" s="403"/>
      <c r="AF34" s="403"/>
      <c r="AG34" s="404"/>
      <c r="AH34" s="401">
        <v>8</v>
      </c>
      <c r="AI34" s="189" t="e">
        <f>COUNTIFS(#REF!,X34,#REF!,$X$40)</f>
        <v>#REF!</v>
      </c>
      <c r="AJ34" s="401"/>
      <c r="AK34" s="401" t="e">
        <f t="shared" si="4"/>
        <v>#REF!</v>
      </c>
      <c r="AL34" s="12"/>
      <c r="AM34" s="12"/>
      <c r="AN34" s="12"/>
    </row>
    <row r="35" spans="4:90" ht="11" customHeight="1" x14ac:dyDescent="0.2">
      <c r="D35" s="98">
        <v>4</v>
      </c>
      <c r="E35" s="431" t="s">
        <v>405</v>
      </c>
      <c r="F35" s="402"/>
      <c r="G35" s="403"/>
      <c r="H35" s="403"/>
      <c r="I35" s="403"/>
      <c r="J35" s="403"/>
      <c r="K35" s="403"/>
      <c r="L35" s="403"/>
      <c r="M35" s="403"/>
      <c r="N35" s="404"/>
      <c r="O35" s="401">
        <v>8</v>
      </c>
      <c r="P35" s="189" t="e">
        <f>COUNTIFS(#REF!,E35,#REF!,$E$40)</f>
        <v>#REF!</v>
      </c>
      <c r="Q35" s="401"/>
      <c r="R35" s="401" t="e">
        <f t="shared" si="2"/>
        <v>#REF!</v>
      </c>
      <c r="S35" s="12"/>
      <c r="T35" s="12"/>
      <c r="U35" s="12"/>
      <c r="W35" s="98">
        <v>4</v>
      </c>
      <c r="X35" s="431" t="s">
        <v>1375</v>
      </c>
      <c r="Y35" s="402"/>
      <c r="Z35" s="403"/>
      <c r="AA35" s="403"/>
      <c r="AB35" s="403"/>
      <c r="AC35" s="403"/>
      <c r="AD35" s="403"/>
      <c r="AE35" s="403"/>
      <c r="AF35" s="403"/>
      <c r="AG35" s="404"/>
      <c r="AH35" s="401">
        <v>8</v>
      </c>
      <c r="AI35" s="189" t="e">
        <f>COUNTIFS(#REF!,X35,#REF!,$X$40)</f>
        <v>#REF!</v>
      </c>
      <c r="AJ35" s="401"/>
      <c r="AK35" s="401" t="e">
        <f t="shared" si="4"/>
        <v>#REF!</v>
      </c>
    </row>
    <row r="36" spans="4:90" ht="11" customHeight="1" x14ac:dyDescent="0.2">
      <c r="D36" s="104">
        <v>5</v>
      </c>
      <c r="E36" s="432" t="s">
        <v>406</v>
      </c>
      <c r="F36" s="433"/>
      <c r="G36" s="434"/>
      <c r="H36" s="434"/>
      <c r="I36" s="434"/>
      <c r="J36" s="434"/>
      <c r="K36" s="434"/>
      <c r="L36" s="434"/>
      <c r="M36" s="434"/>
      <c r="N36" s="435"/>
      <c r="O36" s="401">
        <v>8</v>
      </c>
      <c r="P36" s="189" t="e">
        <f>COUNTIFS(#REF!,E36,#REF!,$E$40)</f>
        <v>#REF!</v>
      </c>
      <c r="Q36" s="401"/>
      <c r="R36" s="401" t="e">
        <f t="shared" si="2"/>
        <v>#REF!</v>
      </c>
      <c r="S36" s="12"/>
      <c r="T36" s="12"/>
      <c r="U36" s="12"/>
      <c r="W36" s="98">
        <v>5</v>
      </c>
      <c r="X36" s="431" t="s">
        <v>1374</v>
      </c>
      <c r="Y36" s="402"/>
      <c r="Z36" s="403"/>
      <c r="AA36" s="403"/>
      <c r="AB36" s="403"/>
      <c r="AC36" s="403"/>
      <c r="AD36" s="403"/>
      <c r="AE36" s="403"/>
      <c r="AF36" s="403"/>
      <c r="AG36" s="404"/>
      <c r="AH36" s="401">
        <v>7</v>
      </c>
      <c r="AI36" s="189" t="e">
        <f>COUNTIFS(#REF!,X36,#REF!,$X$40)</f>
        <v>#REF!</v>
      </c>
      <c r="AJ36" s="401"/>
      <c r="AK36" s="401" t="e">
        <f t="shared" si="4"/>
        <v>#REF!</v>
      </c>
    </row>
    <row r="37" spans="4:90" ht="11" customHeight="1" x14ac:dyDescent="0.2">
      <c r="D37" s="98">
        <v>6</v>
      </c>
      <c r="E37" s="431" t="s">
        <v>407</v>
      </c>
      <c r="F37" s="402"/>
      <c r="G37" s="403"/>
      <c r="H37" s="403"/>
      <c r="I37" s="403"/>
      <c r="J37" s="403"/>
      <c r="K37" s="403"/>
      <c r="L37" s="403"/>
      <c r="M37" s="436"/>
      <c r="N37" s="404"/>
      <c r="O37" s="401">
        <v>7</v>
      </c>
      <c r="P37" s="189" t="e">
        <f>COUNTIFS(#REF!,E37,#REF!,$E$40)</f>
        <v>#REF!</v>
      </c>
      <c r="Q37" s="401"/>
      <c r="R37" s="401" t="e">
        <f t="shared" si="2"/>
        <v>#REF!</v>
      </c>
      <c r="S37" s="12"/>
      <c r="T37" s="12"/>
      <c r="U37" s="12"/>
      <c r="W37" s="98">
        <v>6</v>
      </c>
      <c r="X37" s="431" t="s">
        <v>1373</v>
      </c>
      <c r="Y37" s="402"/>
      <c r="Z37" s="403"/>
      <c r="AA37" s="403"/>
      <c r="AB37" s="403"/>
      <c r="AC37" s="403"/>
      <c r="AD37" s="403"/>
      <c r="AE37" s="403"/>
      <c r="AF37" s="403"/>
      <c r="AG37" s="404"/>
      <c r="AH37" s="401">
        <v>6</v>
      </c>
      <c r="AI37" s="189" t="e">
        <f>COUNTIFS(#REF!,X37,#REF!,$X$40)</f>
        <v>#REF!</v>
      </c>
      <c r="AJ37" s="401"/>
      <c r="AK37" s="401" t="e">
        <f t="shared" si="4"/>
        <v>#REF!</v>
      </c>
    </row>
    <row r="38" spans="4:90" ht="11" customHeight="1" x14ac:dyDescent="0.2">
      <c r="D38" s="98">
        <v>7</v>
      </c>
      <c r="E38" s="437" t="s">
        <v>408</v>
      </c>
      <c r="F38" s="402"/>
      <c r="G38" s="403"/>
      <c r="H38" s="403"/>
      <c r="I38" s="403"/>
      <c r="J38" s="403"/>
      <c r="K38" s="403"/>
      <c r="L38" s="403"/>
      <c r="M38" s="436"/>
      <c r="N38" s="404"/>
      <c r="O38" s="401">
        <v>6</v>
      </c>
      <c r="P38" s="189" t="e">
        <f>COUNTIFS(#REF!,E38,#REF!,$E$40)</f>
        <v>#REF!</v>
      </c>
      <c r="Q38" s="401"/>
      <c r="R38" s="401" t="e">
        <f t="shared" si="2"/>
        <v>#REF!</v>
      </c>
      <c r="S38" s="12"/>
      <c r="T38" s="12"/>
      <c r="U38" s="12"/>
    </row>
    <row r="39" spans="4:90" ht="11" customHeight="1" x14ac:dyDescent="0.2"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4:90" ht="11" customHeight="1" x14ac:dyDescent="0.2">
      <c r="E40" s="57" t="s">
        <v>2035</v>
      </c>
      <c r="X40" s="57" t="s">
        <v>2466</v>
      </c>
      <c r="AQ40" s="57" t="s">
        <v>1418</v>
      </c>
      <c r="BJ40" s="57" t="s">
        <v>1419</v>
      </c>
      <c r="CA40" s="57" t="s">
        <v>2480</v>
      </c>
    </row>
    <row r="41" spans="4:90" ht="11" customHeight="1" x14ac:dyDescent="0.2">
      <c r="E41" s="398" t="e">
        <f>IF(E21="","",VLOOKUP(E21,'Konversi Jab'!$C$4:$G$512,2,FALSE))</f>
        <v>#N/A</v>
      </c>
      <c r="F41" s="398"/>
      <c r="G41" s="398"/>
      <c r="H41" s="398"/>
      <c r="I41" s="398"/>
      <c r="J41" s="398"/>
      <c r="K41" s="398"/>
      <c r="L41" s="398"/>
      <c r="M41" s="398"/>
      <c r="N41" s="398"/>
      <c r="O41" s="397" t="e">
        <f>IF(E21="","",VLOOKUP(E21,'Konversi Jab'!$C$4:$G$512,4,FALSE))</f>
        <v>#N/A</v>
      </c>
      <c r="P41" s="189" t="e">
        <f>COUNTIFS(#REF!,E21,#REF!,$E$40)</f>
        <v>#REF!</v>
      </c>
      <c r="X41" s="398" t="str">
        <f>IF(X21="","",VLOOKUP(X21,'Konversi Jab'!$C$4:$G$512,2,FALSE))</f>
        <v>Analis Sistem Informasi</v>
      </c>
      <c r="Y41" s="398"/>
      <c r="Z41" s="398"/>
      <c r="AA41" s="398"/>
      <c r="AB41" s="398"/>
      <c r="AC41" s="398"/>
      <c r="AD41" s="398"/>
      <c r="AE41" s="398"/>
      <c r="AF41" s="398"/>
      <c r="AG41" s="398"/>
      <c r="AH41" s="397">
        <f>IF(X21="","",VLOOKUP(X21,'Konversi Jab'!$C$4:$G$512,4,FALSE))</f>
        <v>7</v>
      </c>
      <c r="AI41" s="189" t="e">
        <f>COUNTIFS(#REF!,X21,#REF!,$X$40)</f>
        <v>#REF!</v>
      </c>
      <c r="AQ41" s="398" t="str">
        <f>IF(AQ21="","",VLOOKUP(AQ21,'Konversi Jab'!$C$4:$G$512,2,FALSE))</f>
        <v>Pengadministrasi Umum</v>
      </c>
      <c r="AR41" s="398"/>
      <c r="AS41" s="398"/>
      <c r="AT41" s="398"/>
      <c r="AU41" s="398"/>
      <c r="AV41" s="398"/>
      <c r="AW41" s="398"/>
      <c r="AX41" s="398"/>
      <c r="AY41" s="398"/>
      <c r="AZ41" s="398"/>
      <c r="BA41" s="397">
        <f>IF(AQ21="","",VLOOKUP(AQ21,'Konversi Jab'!$C$4:$G$512,4,FALSE))</f>
        <v>5</v>
      </c>
      <c r="BB41" s="189" t="e">
        <f>COUNTIFS(#REF!,AQ21,#REF!,$AQ$40)</f>
        <v>#REF!</v>
      </c>
      <c r="BJ41" s="398" t="str">
        <f>IF(BJ21="","",VLOOKUP(BJ21,'Konversi Jab'!$C$4:$G$512,2,FALSE))</f>
        <v>Pengadministrasi Layanan Bimbingan dan Konseling</v>
      </c>
      <c r="BK41" s="398"/>
      <c r="BL41" s="398"/>
      <c r="BM41" s="398"/>
      <c r="BN41" s="398"/>
      <c r="BO41" s="398"/>
      <c r="BP41" s="398"/>
      <c r="BQ41" s="398"/>
      <c r="BR41" s="398"/>
      <c r="BS41" s="398"/>
      <c r="BT41" s="397">
        <f>IF(BJ21="","",VLOOKUP(BJ21,'Konversi Jab'!$C$4:$G$512,4,FALSE))</f>
        <v>5</v>
      </c>
      <c r="BU41" s="189" t="e">
        <f>COUNTIFS(#REF!,BJ21,#REF!,$BJ$40)</f>
        <v>#REF!</v>
      </c>
      <c r="CA41" s="398" t="str">
        <f>IF(CA21="","",VLOOKUP(CA21,'Konversi Jab'!$C$4:$G$512,2,FALSE))</f>
        <v>Pengadministrasi Umum</v>
      </c>
      <c r="CB41" s="398"/>
      <c r="CC41" s="398"/>
      <c r="CD41" s="398"/>
      <c r="CE41" s="398"/>
      <c r="CF41" s="398"/>
      <c r="CG41" s="398"/>
      <c r="CH41" s="398"/>
      <c r="CI41" s="398"/>
      <c r="CJ41" s="398"/>
      <c r="CK41" s="397">
        <f>IF(CA21="","",VLOOKUP(CA21,'Konversi Jab'!$C$4:$G$512,4,FALSE))</f>
        <v>5</v>
      </c>
      <c r="CL41" s="189" t="e">
        <f>COUNTIFS(#REF!,CA21,#REF!,$CA$40)</f>
        <v>#REF!</v>
      </c>
    </row>
    <row r="42" spans="4:90" ht="11" customHeight="1" x14ac:dyDescent="0.2">
      <c r="E42" s="398" t="str">
        <f>IF(E22="","",VLOOKUP(E22,'Konversi Jab'!$C$4:$G$512,2,FALSE))</f>
        <v xml:space="preserve">Pengelola Bahan Pustaka </v>
      </c>
      <c r="F42" s="398"/>
      <c r="G42" s="398"/>
      <c r="H42" s="398"/>
      <c r="I42" s="398"/>
      <c r="J42" s="398"/>
      <c r="K42" s="398"/>
      <c r="L42" s="398"/>
      <c r="M42" s="398"/>
      <c r="N42" s="398"/>
      <c r="O42" s="397">
        <f>IF(E22="","",VLOOKUP(E22,'Konversi Jab'!$C$4:$G$512,4,FALSE))</f>
        <v>6</v>
      </c>
      <c r="P42" s="189" t="e">
        <f>COUNTIFS(#REF!,E22,#REF!,$E$40)</f>
        <v>#REF!</v>
      </c>
      <c r="X42" s="398" t="e">
        <f>IF(X22="","",VLOOKUP(X22,'Konversi Jab'!$C$4:$G$512,2,FALSE))</f>
        <v>#N/A</v>
      </c>
      <c r="Y42" s="398"/>
      <c r="Z42" s="398"/>
      <c r="AA42" s="398"/>
      <c r="AB42" s="398"/>
      <c r="AC42" s="398"/>
      <c r="AD42" s="398"/>
      <c r="AE42" s="398"/>
      <c r="AF42" s="398"/>
      <c r="AG42" s="398"/>
      <c r="AH42" s="397" t="e">
        <f>IF(X22="","",VLOOKUP(X22,'Konversi Jab'!$C$4:$G$512,4,FALSE))</f>
        <v>#N/A</v>
      </c>
      <c r="AI42" s="189" t="e">
        <f>COUNTIFS(#REF!,X22,#REF!,$X$40)</f>
        <v>#REF!</v>
      </c>
      <c r="AQ42" s="398" t="str">
        <f>IF(AQ22="","",VLOOKUP(AQ22,'Konversi Jab'!$C$4:$G$512,2,FALSE))</f>
        <v/>
      </c>
      <c r="AR42" s="398"/>
      <c r="AS42" s="398"/>
      <c r="AT42" s="398"/>
      <c r="AU42" s="398"/>
      <c r="AV42" s="398"/>
      <c r="AW42" s="398"/>
      <c r="AX42" s="398"/>
      <c r="AY42" s="398"/>
      <c r="AZ42" s="398"/>
      <c r="BA42" s="397" t="str">
        <f>IF(AQ22="","",VLOOKUP(AQ22,'Konversi Jab'!$C$4:$G$512,4,FALSE))</f>
        <v/>
      </c>
      <c r="BJ42" s="398" t="str">
        <f>IF(BJ22="","",VLOOKUP(BJ22,'Konversi Jab'!$C$4:$G$512,2,FALSE))</f>
        <v>Pengadministrasi Umum</v>
      </c>
      <c r="BK42" s="398"/>
      <c r="BL42" s="398"/>
      <c r="BM42" s="398"/>
      <c r="BN42" s="398"/>
      <c r="BO42" s="398"/>
      <c r="BP42" s="398"/>
      <c r="BQ42" s="398"/>
      <c r="BR42" s="398"/>
      <c r="BS42" s="398"/>
      <c r="BT42" s="397">
        <f>IF(BJ22="","",VLOOKUP(BJ22,'Konversi Jab'!$C$4:$G$512,4,FALSE))</f>
        <v>5</v>
      </c>
      <c r="BU42" s="189" t="e">
        <f>COUNTIFS(#REF!,BJ22,#REF!,$BJ$40)</f>
        <v>#REF!</v>
      </c>
      <c r="CA42" s="398" t="str">
        <f>IF(CA22="","",VLOOKUP(CA22,'Konversi Jab'!$C$4:$G$512,2,FALSE))</f>
        <v/>
      </c>
      <c r="CB42" s="398"/>
      <c r="CC42" s="398"/>
      <c r="CD42" s="398"/>
      <c r="CE42" s="398"/>
      <c r="CF42" s="398"/>
      <c r="CG42" s="398"/>
      <c r="CH42" s="398"/>
      <c r="CI42" s="398"/>
      <c r="CJ42" s="398"/>
      <c r="CK42" s="397" t="str">
        <f>IF(CA22="","",VLOOKUP(CA22,'Konversi Jab'!$C$4:$G$512,4,FALSE))</f>
        <v/>
      </c>
    </row>
    <row r="43" spans="4:90" ht="11" customHeight="1" x14ac:dyDescent="0.2">
      <c r="E43" s="398" t="str">
        <f>IF(E23="","",VLOOKUP(E23,'Konversi Jab'!$C$4:$G$512,2,FALSE))</f>
        <v>Pengelola Pustaka Elektronik</v>
      </c>
      <c r="F43" s="398"/>
      <c r="G43" s="398"/>
      <c r="H43" s="398"/>
      <c r="I43" s="398"/>
      <c r="J43" s="398"/>
      <c r="K43" s="398"/>
      <c r="L43" s="398"/>
      <c r="M43" s="398"/>
      <c r="N43" s="398"/>
      <c r="O43" s="397">
        <f>IF(E23="","",VLOOKUP(E23,'Konversi Jab'!$C$4:$G$512,4,FALSE))</f>
        <v>6</v>
      </c>
      <c r="P43" s="189" t="e">
        <f>COUNTIFS(#REF!,E23,#REF!,$E$40)</f>
        <v>#REF!</v>
      </c>
      <c r="X43" s="398" t="e">
        <f>IF(X23="","",VLOOKUP(X23,'Konversi Jab'!$C$4:$G$512,2,FALSE))</f>
        <v>#N/A</v>
      </c>
      <c r="Y43" s="398"/>
      <c r="Z43" s="398"/>
      <c r="AA43" s="398"/>
      <c r="AB43" s="398"/>
      <c r="AC43" s="398"/>
      <c r="AD43" s="398"/>
      <c r="AE43" s="398"/>
      <c r="AF43" s="398"/>
      <c r="AG43" s="398"/>
      <c r="AH43" s="397" t="e">
        <f>IF(X23="","",VLOOKUP(X23,'Konversi Jab'!$C$4:$G$512,4,FALSE))</f>
        <v>#N/A</v>
      </c>
      <c r="AI43" s="189" t="e">
        <f>COUNTIFS(#REF!,X23,#REF!,$X$40)</f>
        <v>#REF!</v>
      </c>
      <c r="AQ43" s="398" t="str">
        <f>IF(AQ23="","",VLOOKUP(AQ23,'Konversi Jab'!$C$4:$G$512,2,FALSE))</f>
        <v/>
      </c>
      <c r="AR43" s="398"/>
      <c r="AS43" s="398"/>
      <c r="AT43" s="398"/>
      <c r="AU43" s="398"/>
      <c r="AV43" s="398"/>
      <c r="AW43" s="398"/>
      <c r="AX43" s="398"/>
      <c r="AY43" s="398"/>
      <c r="AZ43" s="398"/>
      <c r="BA43" s="397" t="str">
        <f>IF(AQ23="","",VLOOKUP(AQ23,'Konversi Jab'!$C$4:$G$512,4,FALSE))</f>
        <v/>
      </c>
      <c r="BJ43" s="398" t="str">
        <f>IF(BJ23="","",VLOOKUP(BJ23,'Konversi Jab'!$C$4:$G$512,2,FALSE))</f>
        <v/>
      </c>
      <c r="BK43" s="398"/>
      <c r="BL43" s="398"/>
      <c r="BM43" s="398"/>
      <c r="BN43" s="398"/>
      <c r="BO43" s="398"/>
      <c r="BP43" s="398"/>
      <c r="BQ43" s="398"/>
      <c r="BR43" s="398"/>
      <c r="BS43" s="398"/>
      <c r="BT43" s="397" t="str">
        <f>IF(BJ23="","",VLOOKUP(BJ23,'Konversi Jab'!$C$4:$G$512,4,FALSE))</f>
        <v/>
      </c>
      <c r="CA43" s="398" t="str">
        <f>IF(CA23="","",VLOOKUP(CA23,'Konversi Jab'!$C$4:$G$512,2,FALSE))</f>
        <v/>
      </c>
      <c r="CB43" s="398"/>
      <c r="CC43" s="398"/>
      <c r="CD43" s="398"/>
      <c r="CE43" s="398"/>
      <c r="CF43" s="398"/>
      <c r="CG43" s="398"/>
      <c r="CH43" s="398"/>
      <c r="CI43" s="398"/>
      <c r="CJ43" s="398"/>
      <c r="CK43" s="397" t="str">
        <f>IF(CA23="","",VLOOKUP(CA23,'Konversi Jab'!$C$4:$G$512,4,FALSE))</f>
        <v/>
      </c>
    </row>
    <row r="44" spans="4:90" ht="11" customHeight="1" x14ac:dyDescent="0.2">
      <c r="E44" s="398" t="str">
        <f>IF(E24="","",VLOOKUP(E24,'Konversi Jab'!$C$4:$G$512,2,FALSE))</f>
        <v>Pengadministrasi Umum</v>
      </c>
      <c r="F44" s="398"/>
      <c r="G44" s="398"/>
      <c r="H44" s="398"/>
      <c r="I44" s="398"/>
      <c r="J44" s="398"/>
      <c r="K44" s="398"/>
      <c r="L44" s="398"/>
      <c r="M44" s="398"/>
      <c r="N44" s="398"/>
      <c r="O44" s="397">
        <f>IF(E24="","",VLOOKUP(E24,'Konversi Jab'!$C$4:$G$512,4,FALSE))</f>
        <v>5</v>
      </c>
      <c r="P44" s="189" t="e">
        <f>COUNTIFS(#REF!,E24,#REF!,$E$40)</f>
        <v>#REF!</v>
      </c>
      <c r="X44" s="398" t="e">
        <f>IF(X24="","",VLOOKUP(X24,'Konversi Jab'!$C$4:$G$512,2,FALSE))</f>
        <v>#N/A</v>
      </c>
      <c r="Y44" s="398"/>
      <c r="Z44" s="398"/>
      <c r="AA44" s="398"/>
      <c r="AB44" s="398"/>
      <c r="AC44" s="398"/>
      <c r="AD44" s="398"/>
      <c r="AE44" s="398"/>
      <c r="AF44" s="398"/>
      <c r="AG44" s="398"/>
      <c r="AH44" s="397" t="e">
        <f>IF(X24="","",VLOOKUP(X24,'Konversi Jab'!$C$4:$G$512,4,FALSE))</f>
        <v>#N/A</v>
      </c>
      <c r="AI44" s="189" t="e">
        <f>COUNTIFS(#REF!,X24,#REF!,$X$40)</f>
        <v>#REF!</v>
      </c>
      <c r="AQ44" s="398" t="str">
        <f>IF(AQ24="","",VLOOKUP(AQ24,'Konversi Jab'!$C$4:$G$512,2,FALSE))</f>
        <v/>
      </c>
      <c r="AR44" s="398"/>
      <c r="AS44" s="398"/>
      <c r="AT44" s="398"/>
      <c r="AU44" s="398"/>
      <c r="AV44" s="398"/>
      <c r="AW44" s="398"/>
      <c r="AX44" s="398"/>
      <c r="AY44" s="398"/>
      <c r="AZ44" s="398"/>
      <c r="BA44" s="397" t="str">
        <f>IF(AQ24="","",VLOOKUP(AQ24,'Konversi Jab'!$C$4:$G$512,4,FALSE))</f>
        <v/>
      </c>
      <c r="BJ44" s="398" t="str">
        <f>IF(BJ24="","",VLOOKUP(BJ24,'Konversi Jab'!$C$4:$G$512,2,FALSE))</f>
        <v/>
      </c>
      <c r="BK44" s="398"/>
      <c r="BL44" s="398"/>
      <c r="BM44" s="398"/>
      <c r="BN44" s="398"/>
      <c r="BO44" s="398"/>
      <c r="BP44" s="398"/>
      <c r="BQ44" s="398"/>
      <c r="BR44" s="398"/>
      <c r="BS44" s="398"/>
      <c r="BT44" s="397" t="str">
        <f>IF(BJ24="","",VLOOKUP(BJ24,'Konversi Jab'!$C$4:$G$512,4,FALSE))</f>
        <v/>
      </c>
      <c r="CA44" s="398" t="str">
        <f>IF(CA24="","",VLOOKUP(CA24,'Konversi Jab'!$C$4:$G$512,2,FALSE))</f>
        <v/>
      </c>
      <c r="CB44" s="398"/>
      <c r="CC44" s="398"/>
      <c r="CD44" s="398"/>
      <c r="CE44" s="398"/>
      <c r="CF44" s="398"/>
      <c r="CG44" s="398"/>
      <c r="CH44" s="398"/>
      <c r="CI44" s="398"/>
      <c r="CJ44" s="398"/>
      <c r="CK44" s="397" t="str">
        <f>IF(CA24="","",VLOOKUP(CA24,'Konversi Jab'!$C$4:$G$512,4,FALSE))</f>
        <v/>
      </c>
    </row>
    <row r="45" spans="4:90" ht="11" customHeight="1" x14ac:dyDescent="0.2">
      <c r="E45" s="398" t="str">
        <f>IF(E25="","",VLOOKUP(E25,'Konversi Jab'!$C$4:$G$512,2,FALSE))</f>
        <v>Pengadministrasi Perpustakaan</v>
      </c>
      <c r="F45" s="398"/>
      <c r="G45" s="398"/>
      <c r="H45" s="398"/>
      <c r="I45" s="398"/>
      <c r="J45" s="398"/>
      <c r="K45" s="398"/>
      <c r="L45" s="398"/>
      <c r="M45" s="398"/>
      <c r="N45" s="398"/>
      <c r="O45" s="397">
        <f>IF(E25="","",VLOOKUP(E25,'Konversi Jab'!$C$4:$G$512,4,FALSE))</f>
        <v>5</v>
      </c>
      <c r="P45" s="189" t="e">
        <f>COUNTIFS(#REF!,E25,#REF!,$E$40)</f>
        <v>#REF!</v>
      </c>
      <c r="X45" s="398" t="str">
        <f>IF(X25="","",VLOOKUP(X25,'Konversi Jab'!$C$4:$G$512,2,FALSE))</f>
        <v>Pengadministrasi Umum</v>
      </c>
      <c r="Y45" s="398"/>
      <c r="Z45" s="398"/>
      <c r="AA45" s="398"/>
      <c r="AB45" s="398"/>
      <c r="AC45" s="398"/>
      <c r="AD45" s="398"/>
      <c r="AE45" s="398"/>
      <c r="AF45" s="398"/>
      <c r="AG45" s="398"/>
      <c r="AH45" s="397">
        <f>IF(X25="","",VLOOKUP(X25,'Konversi Jab'!$C$4:$G$512,4,FALSE))</f>
        <v>5</v>
      </c>
      <c r="AI45" s="189" t="e">
        <f>COUNTIFS(#REF!,X25,#REF!,$X$40)</f>
        <v>#REF!</v>
      </c>
      <c r="AQ45" s="398" t="str">
        <f>IF(AQ25="","",VLOOKUP(AQ25,'Konversi Jab'!$C$4:$G$512,2,FALSE))</f>
        <v/>
      </c>
      <c r="AR45" s="398"/>
      <c r="AS45" s="398"/>
      <c r="AT45" s="398"/>
      <c r="AU45" s="398"/>
      <c r="AV45" s="398"/>
      <c r="AW45" s="398"/>
      <c r="AX45" s="398"/>
      <c r="AY45" s="398"/>
      <c r="AZ45" s="398"/>
      <c r="BA45" s="397" t="str">
        <f>IF(AQ25="","",VLOOKUP(AQ25,'Konversi Jab'!$C$4:$G$512,4,FALSE))</f>
        <v/>
      </c>
      <c r="BJ45" s="398" t="str">
        <f>IF(BJ25="","",VLOOKUP(BJ25,'Konversi Jab'!$C$4:$G$512,2,FALSE))</f>
        <v/>
      </c>
      <c r="BK45" s="398"/>
      <c r="BL45" s="398"/>
      <c r="BM45" s="398"/>
      <c r="BN45" s="398"/>
      <c r="BO45" s="398"/>
      <c r="BP45" s="398"/>
      <c r="BQ45" s="398"/>
      <c r="BR45" s="398"/>
      <c r="BS45" s="398"/>
      <c r="BT45" s="397" t="str">
        <f>IF(BJ25="","",VLOOKUP(BJ25,'Konversi Jab'!$C$4:$G$512,4,FALSE))</f>
        <v/>
      </c>
      <c r="CA45" s="398" t="str">
        <f>IF(CA25="","",VLOOKUP(CA25,'Konversi Jab'!$C$4:$G$512,2,FALSE))</f>
        <v/>
      </c>
      <c r="CB45" s="398"/>
      <c r="CC45" s="398"/>
      <c r="CD45" s="398"/>
      <c r="CE45" s="398"/>
      <c r="CF45" s="398"/>
      <c r="CG45" s="398"/>
      <c r="CH45" s="398"/>
      <c r="CI45" s="398"/>
      <c r="CJ45" s="398"/>
      <c r="CK45" s="397" t="str">
        <f>IF(CA25="","",VLOOKUP(CA25,'Konversi Jab'!$C$4:$G$512,4,FALSE))</f>
        <v/>
      </c>
    </row>
    <row r="46" spans="4:90" ht="11" customHeight="1" x14ac:dyDescent="0.2">
      <c r="P46" s="189"/>
    </row>
  </sheetData>
  <sortState ref="X21:AK25">
    <sortCondition descending="1" ref="AH21:AH25"/>
  </sortState>
  <mergeCells count="37">
    <mergeCell ref="AP3:BD3"/>
    <mergeCell ref="BZ5:CN6"/>
    <mergeCell ref="BI1:BW1"/>
    <mergeCell ref="BI2:BW2"/>
    <mergeCell ref="BI3:BW3"/>
    <mergeCell ref="BZ1:CN1"/>
    <mergeCell ref="BZ2:CN2"/>
    <mergeCell ref="BZ3:CN3"/>
    <mergeCell ref="AP1:BD1"/>
    <mergeCell ref="AP2:BD2"/>
    <mergeCell ref="BI12:BW13"/>
    <mergeCell ref="D5:R6"/>
    <mergeCell ref="W5:AK6"/>
    <mergeCell ref="BI5:BW6"/>
    <mergeCell ref="AP5:BD6"/>
    <mergeCell ref="BZ12:CN13"/>
    <mergeCell ref="D28:R29"/>
    <mergeCell ref="W28:AK29"/>
    <mergeCell ref="BI18:BW18"/>
    <mergeCell ref="AP18:BD18"/>
    <mergeCell ref="W18:AK18"/>
    <mergeCell ref="D18:R18"/>
    <mergeCell ref="BZ18:CN18"/>
    <mergeCell ref="BZ16:CN17"/>
    <mergeCell ref="D16:R17"/>
    <mergeCell ref="W16:AK17"/>
    <mergeCell ref="AP16:BD17"/>
    <mergeCell ref="BI16:BW17"/>
    <mergeCell ref="D12:R13"/>
    <mergeCell ref="W12:AK13"/>
    <mergeCell ref="AP12:BD13"/>
    <mergeCell ref="C1:R1"/>
    <mergeCell ref="C2:R2"/>
    <mergeCell ref="C3:R3"/>
    <mergeCell ref="V1:AK1"/>
    <mergeCell ref="V2:AK2"/>
    <mergeCell ref="V3:AK3"/>
  </mergeCells>
  <phoneticPr fontId="33" type="noConversion"/>
  <printOptions horizontalCentered="1" verticalCentered="1"/>
  <pageMargins left="0.19685039370078741" right="0.19685039370078741" top="0.19685039370078741" bottom="0.19685039370078741" header="0.31496062992125984" footer="0.23622047244094491"/>
  <pageSetup paperSize="9" fitToWidth="0" orientation="portrait" horizontalDpi="4294967293" r:id="rId1"/>
  <colBreaks count="4" manualBreakCount="4">
    <brk id="19" max="1048575" man="1"/>
    <brk id="39" max="1048575" man="1"/>
    <brk id="58" max="1048575" man="1"/>
    <brk id="7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CI108"/>
  <sheetViews>
    <sheetView view="pageBreakPreview" topLeftCell="E17" zoomScale="140" zoomScaleNormal="140" zoomScaleSheetLayoutView="100" zoomScalePageLayoutView="140" workbookViewId="0">
      <selection activeCell="AE30" sqref="AE30"/>
    </sheetView>
  </sheetViews>
  <sheetFormatPr baseColWidth="10" defaultColWidth="2.6640625" defaultRowHeight="11" customHeight="1" x14ac:dyDescent="0.2"/>
  <cols>
    <col min="1" max="5" width="2.6640625" style="57"/>
    <col min="6" max="13" width="3.33203125" style="57" customWidth="1"/>
    <col min="14" max="16384" width="2.6640625" style="57"/>
  </cols>
  <sheetData>
    <row r="1" spans="2:78" ht="11" customHeight="1" x14ac:dyDescent="0.2">
      <c r="B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2:78" ht="11" customHeight="1" x14ac:dyDescent="0.2">
      <c r="B2" s="11"/>
      <c r="C2" s="470" t="s">
        <v>109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2:78" ht="11" customHeight="1" x14ac:dyDescent="0.2">
      <c r="B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2:78" ht="11" customHeight="1" thickBot="1" x14ac:dyDescent="0.25">
      <c r="B4" s="11"/>
      <c r="AM4" s="59"/>
      <c r="AN4" s="59"/>
      <c r="AO4" s="59"/>
      <c r="AP4" s="59"/>
      <c r="AQ4" s="59"/>
      <c r="AR4" s="59"/>
    </row>
    <row r="5" spans="2:78" ht="11" customHeight="1" x14ac:dyDescent="0.2">
      <c r="B5" s="11"/>
      <c r="N5" s="11"/>
      <c r="O5" s="11"/>
      <c r="P5" s="11"/>
      <c r="T5" s="477" t="s">
        <v>7</v>
      </c>
      <c r="U5" s="478"/>
      <c r="V5" s="478"/>
      <c r="W5" s="478"/>
      <c r="X5" s="478"/>
      <c r="Y5" s="478"/>
      <c r="Z5" s="478"/>
      <c r="AA5" s="478"/>
      <c r="AB5" s="478"/>
      <c r="AC5" s="479"/>
      <c r="AM5" s="59"/>
      <c r="AN5" s="59"/>
      <c r="AO5" s="2"/>
      <c r="AP5" s="59"/>
      <c r="AQ5" s="59"/>
      <c r="AR5" s="59"/>
    </row>
    <row r="6" spans="2:78" ht="11" customHeight="1" thickBot="1" x14ac:dyDescent="0.25">
      <c r="B6" s="11"/>
      <c r="N6" s="11"/>
      <c r="O6" s="11"/>
      <c r="P6" s="11"/>
      <c r="T6" s="480"/>
      <c r="U6" s="481"/>
      <c r="V6" s="481"/>
      <c r="W6" s="481"/>
      <c r="X6" s="481"/>
      <c r="Y6" s="481"/>
      <c r="Z6" s="481"/>
      <c r="AA6" s="481"/>
      <c r="AB6" s="481"/>
      <c r="AC6" s="482"/>
      <c r="AM6" s="59"/>
      <c r="AN6" s="59"/>
      <c r="AO6" s="2"/>
      <c r="AP6" s="59"/>
      <c r="AQ6" s="59"/>
      <c r="AR6" s="59"/>
    </row>
    <row r="7" spans="2:78" ht="11" customHeight="1" x14ac:dyDescent="0.2">
      <c r="B7" s="2"/>
      <c r="X7" s="46"/>
      <c r="Y7" s="2"/>
      <c r="AM7" s="59"/>
      <c r="AN7" s="59"/>
      <c r="AO7" s="59"/>
      <c r="AP7" s="59"/>
      <c r="AQ7" s="59"/>
      <c r="AR7" s="59"/>
    </row>
    <row r="8" spans="2:78" ht="11" customHeight="1" thickBot="1" x14ac:dyDescent="0.25">
      <c r="B8" s="2"/>
      <c r="X8" s="32"/>
      <c r="AM8" s="59"/>
      <c r="AN8" s="59"/>
      <c r="AO8" s="59"/>
      <c r="AP8" s="59"/>
      <c r="AQ8" s="59"/>
      <c r="AR8" s="59"/>
    </row>
    <row r="9" spans="2:78" ht="11" customHeight="1" x14ac:dyDescent="0.2">
      <c r="B9" s="2"/>
      <c r="C9" s="419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R9" s="1"/>
      <c r="S9" s="471" t="s">
        <v>110</v>
      </c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3"/>
      <c r="AE9" s="419"/>
      <c r="AM9" s="59"/>
      <c r="AN9" s="59"/>
      <c r="AO9" s="1"/>
      <c r="AP9" s="1"/>
      <c r="AQ9" s="29"/>
      <c r="AR9" s="29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28"/>
    </row>
    <row r="10" spans="2:78" ht="11" customHeight="1" thickBot="1" x14ac:dyDescent="0.25">
      <c r="C10" s="419"/>
      <c r="D10" s="1"/>
      <c r="E10" s="1"/>
      <c r="F10" s="1"/>
      <c r="G10" s="1"/>
      <c r="H10" s="1"/>
      <c r="I10" s="1"/>
      <c r="J10" s="1"/>
      <c r="K10" s="1"/>
      <c r="L10" s="1"/>
      <c r="R10" s="1"/>
      <c r="S10" s="474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6"/>
      <c r="AE10" s="419"/>
      <c r="AM10" s="59"/>
      <c r="AN10" s="59"/>
      <c r="AO10" s="1"/>
      <c r="AP10" s="1"/>
      <c r="AQ10" s="29"/>
      <c r="AR10" s="29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8"/>
    </row>
    <row r="11" spans="2:78" ht="11" customHeight="1" x14ac:dyDescent="0.2">
      <c r="C11" s="41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R11" s="29"/>
      <c r="S11" s="29"/>
      <c r="T11" s="29"/>
      <c r="U11" s="29"/>
      <c r="V11" s="29"/>
      <c r="W11" s="29"/>
      <c r="X11" s="63"/>
      <c r="Y11" s="64"/>
      <c r="Z11" s="419"/>
      <c r="AA11" s="419"/>
      <c r="AB11" s="419"/>
      <c r="AC11" s="419"/>
      <c r="AD11" s="419"/>
      <c r="AE11" s="419"/>
      <c r="AM11" s="59"/>
      <c r="AN11" s="59"/>
      <c r="AO11" s="29"/>
      <c r="AP11" s="29"/>
      <c r="AQ11" s="29"/>
      <c r="AR11" s="29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28"/>
    </row>
    <row r="12" spans="2:78" ht="11" customHeight="1" thickBot="1" x14ac:dyDescent="0.25">
      <c r="M12" s="2"/>
      <c r="N12" s="2"/>
      <c r="O12" s="2"/>
      <c r="P12" s="2"/>
      <c r="S12" s="5"/>
      <c r="T12" s="5"/>
      <c r="U12" s="5"/>
      <c r="V12" s="5"/>
      <c r="W12" s="5"/>
      <c r="X12" s="41"/>
      <c r="Y12" s="60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M12" s="59"/>
      <c r="AN12" s="59"/>
      <c r="AO12" s="59"/>
      <c r="AP12" s="59"/>
      <c r="AQ12" s="59"/>
      <c r="AR12" s="59"/>
    </row>
    <row r="13" spans="2:78" ht="11" customHeight="1" x14ac:dyDescent="0.2">
      <c r="M13" s="6"/>
      <c r="N13" s="7"/>
      <c r="O13" s="7"/>
      <c r="P13" s="7"/>
      <c r="Q13" s="7"/>
      <c r="R13" s="7"/>
      <c r="S13" s="59"/>
      <c r="T13" s="59"/>
      <c r="AE13" s="2"/>
      <c r="AF13" s="2"/>
      <c r="AG13" s="2"/>
      <c r="AH13" s="2"/>
      <c r="AI13" s="2"/>
      <c r="AJ13" s="42"/>
      <c r="AK13" s="71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BE13" s="2"/>
    </row>
    <row r="14" spans="2:78" ht="11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  <c r="R14" s="2"/>
      <c r="S14" s="2"/>
      <c r="T14" s="5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42"/>
      <c r="AK14" s="3"/>
      <c r="AL14" s="2"/>
      <c r="AM14" s="2"/>
      <c r="AN14" s="2"/>
      <c r="AO14" s="2"/>
      <c r="AP14" s="2"/>
      <c r="AQ14" s="29"/>
      <c r="AR14" s="29"/>
      <c r="AS14" s="29"/>
      <c r="AT14" s="29"/>
      <c r="AU14" s="29"/>
      <c r="AV14" s="29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2:78" ht="11" customHeight="1" thickBo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1"/>
      <c r="AK15" s="4"/>
      <c r="AL15" s="5"/>
      <c r="AM15" s="5"/>
      <c r="AN15" s="5"/>
      <c r="AO15" s="5"/>
      <c r="AP15" s="5"/>
      <c r="AQ15" s="5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2:78" ht="11" customHeight="1" x14ac:dyDescent="0.2">
      <c r="C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90" t="s">
        <v>65</v>
      </c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87" ht="11" customHeight="1" thickBot="1" x14ac:dyDescent="0.25">
      <c r="C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93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5"/>
      <c r="AS17" s="2"/>
      <c r="AT17" s="2"/>
      <c r="AU17" s="2"/>
      <c r="AW17" s="2"/>
      <c r="AX17" s="2"/>
      <c r="AY17" s="2"/>
      <c r="AZ17" s="66"/>
      <c r="BA17" s="66"/>
      <c r="BB17" s="66"/>
      <c r="BC17" s="66"/>
      <c r="BD17" s="66"/>
      <c r="BE17" s="2"/>
      <c r="BF17" s="2"/>
      <c r="BG17" s="2"/>
      <c r="BH17" s="2"/>
      <c r="BI17" s="2"/>
      <c r="BJ17" s="2"/>
      <c r="BK17" s="2"/>
    </row>
    <row r="18" spans="3:87" ht="11" customHeight="1" thickBot="1" x14ac:dyDescent="0.25">
      <c r="D18" s="2"/>
      <c r="E18" s="2"/>
      <c r="K18" s="2"/>
      <c r="L18" s="4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496" t="s">
        <v>1388</v>
      </c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3:87" ht="11" customHeight="1" x14ac:dyDescent="0.2">
      <c r="D19" s="2"/>
      <c r="E19" s="2"/>
      <c r="K19" s="2"/>
      <c r="L19" s="42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3:87" ht="11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42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3:87" ht="11" customHeight="1" x14ac:dyDescent="0.2">
      <c r="C21" s="2"/>
      <c r="D21" s="2"/>
      <c r="L21" s="72"/>
      <c r="M21" s="3"/>
      <c r="N21" s="2"/>
      <c r="O21" s="2"/>
      <c r="P21" s="2"/>
      <c r="Q21" s="2"/>
      <c r="R21" s="2"/>
      <c r="S21" s="2"/>
      <c r="T21" s="2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4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59"/>
      <c r="AY21" s="59"/>
      <c r="AZ21" s="2"/>
      <c r="BA21" s="2"/>
      <c r="BB21" s="2"/>
      <c r="BC21" s="2"/>
      <c r="BD21" s="2"/>
      <c r="BE21" s="2"/>
      <c r="BF21" s="2"/>
      <c r="BG21" s="2"/>
    </row>
    <row r="22" spans="3:87" ht="11" customHeight="1" x14ac:dyDescent="0.2">
      <c r="C22" s="2"/>
      <c r="D22" s="2"/>
      <c r="L22" s="72"/>
      <c r="M22" s="3"/>
      <c r="N22" s="2"/>
      <c r="O22" s="2"/>
      <c r="P22" s="2"/>
      <c r="Q22" s="2"/>
      <c r="R22" s="2"/>
      <c r="S22" s="2"/>
      <c r="T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59"/>
      <c r="AY22" s="59"/>
      <c r="AZ22" s="2"/>
      <c r="BA22" s="2"/>
      <c r="BB22" s="2"/>
      <c r="BC22" s="2"/>
      <c r="BD22" s="2"/>
      <c r="BE22" s="2"/>
      <c r="BF22" s="2"/>
      <c r="BG22" s="2"/>
    </row>
    <row r="23" spans="3:87" ht="11" customHeight="1" thickBot="1" x14ac:dyDescent="0.25">
      <c r="C23" s="2"/>
      <c r="D23" s="2"/>
      <c r="L23" s="75"/>
      <c r="M23" s="65"/>
      <c r="N23" s="2"/>
      <c r="O23" s="2"/>
      <c r="P23" s="2"/>
      <c r="Q23" s="2"/>
      <c r="R23" s="2"/>
      <c r="S23" s="2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3:87" ht="11" customHeight="1" thickBot="1" x14ac:dyDescent="0.25"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"/>
      <c r="T24" s="2"/>
      <c r="U24" s="3"/>
      <c r="V24" s="2"/>
      <c r="W24" s="2"/>
      <c r="X24" s="2"/>
      <c r="Y24" s="2"/>
      <c r="Z24" s="2"/>
      <c r="AA24" s="2"/>
      <c r="AB24" s="5"/>
      <c r="AC24" s="5"/>
      <c r="AD24" s="2"/>
      <c r="AE24" s="2"/>
      <c r="AF24" s="2"/>
      <c r="AG24" s="2"/>
      <c r="AH24" s="2"/>
      <c r="AI24" s="2"/>
      <c r="AJ24" s="2"/>
      <c r="AK24" s="2"/>
      <c r="AL24" s="2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3:87" ht="11" customHeight="1" thickBot="1" x14ac:dyDescent="0.25">
      <c r="C25" s="47"/>
      <c r="D25" s="490" t="s">
        <v>2506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  <c r="R25" s="32"/>
      <c r="S25" s="2"/>
      <c r="T25" s="2"/>
      <c r="U25" s="3"/>
      <c r="V25" s="42"/>
      <c r="W25" s="471" t="s">
        <v>104</v>
      </c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3"/>
      <c r="AL25" s="2"/>
      <c r="AN25" s="3"/>
      <c r="AO25" s="2"/>
      <c r="AP25" s="471" t="s">
        <v>79</v>
      </c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3"/>
      <c r="BG25" s="2"/>
    </row>
    <row r="26" spans="3:87" ht="11" customHeight="1" thickBot="1" x14ac:dyDescent="0.25">
      <c r="C26" s="47"/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  <c r="R26" s="32"/>
      <c r="S26" s="2"/>
      <c r="T26" s="42"/>
      <c r="U26" s="6"/>
      <c r="V26" s="40"/>
      <c r="W26" s="474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6"/>
      <c r="AL26" s="2"/>
      <c r="AN26" s="6"/>
      <c r="AO26" s="40"/>
      <c r="AP26" s="474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6"/>
      <c r="BG26" s="1"/>
    </row>
    <row r="27" spans="3:87" ht="11" customHeight="1" thickBot="1" x14ac:dyDescent="0.25"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  <c r="S27" s="2"/>
      <c r="T27" s="2"/>
      <c r="U27" s="3"/>
      <c r="V27" s="2"/>
      <c r="W27" s="467" t="s">
        <v>1387</v>
      </c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2"/>
      <c r="AN27" s="3"/>
      <c r="AO27" s="2"/>
      <c r="AP27" s="467" t="s">
        <v>1387</v>
      </c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9"/>
      <c r="BG27" s="1"/>
      <c r="BJ27" s="57" t="s">
        <v>2245</v>
      </c>
    </row>
    <row r="28" spans="3:87" ht="11" customHeight="1" x14ac:dyDescent="0.2">
      <c r="C28" s="47"/>
      <c r="D28" s="98" t="s">
        <v>95</v>
      </c>
      <c r="E28" s="101" t="s">
        <v>94</v>
      </c>
      <c r="F28" s="112"/>
      <c r="G28" s="112"/>
      <c r="H28" s="112"/>
      <c r="I28" s="112"/>
      <c r="J28" s="112"/>
      <c r="K28" s="108"/>
      <c r="L28" s="108"/>
      <c r="M28" s="108"/>
      <c r="N28" s="99" t="s">
        <v>125</v>
      </c>
      <c r="O28" s="99" t="s">
        <v>10</v>
      </c>
      <c r="P28" s="99" t="s">
        <v>126</v>
      </c>
      <c r="Q28" s="106" t="s">
        <v>127</v>
      </c>
      <c r="R28" s="32"/>
      <c r="S28" s="2"/>
      <c r="T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3:87" ht="11" customHeight="1" x14ac:dyDescent="0.2">
      <c r="C29" s="47"/>
      <c r="D29" s="98">
        <v>1</v>
      </c>
      <c r="E29" s="107" t="s">
        <v>2507</v>
      </c>
      <c r="F29" s="194"/>
      <c r="G29" s="194"/>
      <c r="H29" s="194"/>
      <c r="I29" s="194"/>
      <c r="J29" s="194"/>
      <c r="K29" s="194"/>
      <c r="L29" s="194"/>
      <c r="M29" s="195"/>
      <c r="N29" s="193"/>
      <c r="O29" s="118"/>
      <c r="P29" s="118"/>
      <c r="Q29" s="118">
        <f>O29-P29</f>
        <v>0</v>
      </c>
      <c r="R29" s="32"/>
      <c r="S29" s="2"/>
      <c r="T29" s="2"/>
      <c r="U29" s="3"/>
      <c r="V29" s="2"/>
      <c r="W29" s="100" t="s">
        <v>95</v>
      </c>
      <c r="X29" s="101" t="s">
        <v>94</v>
      </c>
      <c r="Y29" s="113"/>
      <c r="Z29" s="102"/>
      <c r="AA29" s="102"/>
      <c r="AB29" s="102"/>
      <c r="AC29" s="102"/>
      <c r="AD29" s="102"/>
      <c r="AE29" s="102"/>
      <c r="AF29" s="102"/>
      <c r="AG29" s="103"/>
      <c r="AH29" s="99" t="s">
        <v>125</v>
      </c>
      <c r="AI29" s="99" t="s">
        <v>10</v>
      </c>
      <c r="AJ29" s="99" t="s">
        <v>126</v>
      </c>
      <c r="AK29" s="106" t="s">
        <v>127</v>
      </c>
      <c r="AL29" s="2"/>
      <c r="AN29" s="3"/>
      <c r="AO29" s="2"/>
      <c r="AP29" s="100" t="s">
        <v>95</v>
      </c>
      <c r="AQ29" s="101" t="s">
        <v>94</v>
      </c>
      <c r="AR29" s="113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99" t="s">
        <v>125</v>
      </c>
      <c r="BD29" s="99" t="s">
        <v>10</v>
      </c>
      <c r="BE29" s="99" t="s">
        <v>126</v>
      </c>
      <c r="BF29" s="106" t="s">
        <v>127</v>
      </c>
      <c r="BG29" s="11"/>
      <c r="BJ29" s="57" t="str">
        <f>X29</f>
        <v>Nama Jabatan</v>
      </c>
      <c r="BK29" s="57">
        <f t="shared" ref="BK29:BS29" si="0">Y29</f>
        <v>0</v>
      </c>
      <c r="BL29" s="57">
        <f t="shared" si="0"/>
        <v>0</v>
      </c>
      <c r="BM29" s="57">
        <f t="shared" si="0"/>
        <v>0</v>
      </c>
      <c r="BN29" s="57">
        <f t="shared" si="0"/>
        <v>0</v>
      </c>
      <c r="BO29" s="57">
        <f t="shared" si="0"/>
        <v>0</v>
      </c>
      <c r="BP29" s="57">
        <f t="shared" si="0"/>
        <v>0</v>
      </c>
      <c r="BQ29" s="57">
        <f t="shared" si="0"/>
        <v>0</v>
      </c>
      <c r="BR29" s="57">
        <f t="shared" si="0"/>
        <v>0</v>
      </c>
      <c r="BS29" s="57">
        <f t="shared" si="0"/>
        <v>0</v>
      </c>
      <c r="BT29" s="57" t="str">
        <f>AH29</f>
        <v>JC</v>
      </c>
      <c r="BW29" s="57" t="str">
        <f>AQ29</f>
        <v>Nama Jabatan</v>
      </c>
      <c r="BX29" s="57">
        <f t="shared" ref="BX29:CI29" si="1">AR29</f>
        <v>0</v>
      </c>
      <c r="BY29" s="57">
        <f t="shared" si="1"/>
        <v>0</v>
      </c>
      <c r="BZ29" s="57">
        <f t="shared" si="1"/>
        <v>0</v>
      </c>
      <c r="CA29" s="57">
        <f t="shared" si="1"/>
        <v>0</v>
      </c>
      <c r="CB29" s="57">
        <f t="shared" si="1"/>
        <v>0</v>
      </c>
      <c r="CC29" s="57">
        <f t="shared" si="1"/>
        <v>0</v>
      </c>
      <c r="CD29" s="57">
        <f t="shared" si="1"/>
        <v>0</v>
      </c>
      <c r="CE29" s="57">
        <f t="shared" si="1"/>
        <v>0</v>
      </c>
      <c r="CF29" s="57">
        <f t="shared" si="1"/>
        <v>0</v>
      </c>
      <c r="CG29" s="57">
        <f t="shared" si="1"/>
        <v>0</v>
      </c>
      <c r="CH29" s="57">
        <f t="shared" si="1"/>
        <v>0</v>
      </c>
      <c r="CI29" s="57" t="str">
        <f t="shared" si="1"/>
        <v>JC</v>
      </c>
    </row>
    <row r="30" spans="3:87" ht="11" customHeight="1" x14ac:dyDescent="0.2">
      <c r="C30" s="49"/>
      <c r="D30" s="98">
        <v>2</v>
      </c>
      <c r="E30" s="107" t="s">
        <v>2508</v>
      </c>
      <c r="F30" s="194"/>
      <c r="G30" s="194"/>
      <c r="H30" s="194"/>
      <c r="I30" s="194"/>
      <c r="J30" s="194"/>
      <c r="K30" s="194"/>
      <c r="L30" s="194"/>
      <c r="M30" s="195"/>
      <c r="N30" s="193"/>
      <c r="O30" s="118"/>
      <c r="P30" s="118"/>
      <c r="Q30" s="118">
        <f>O30-P30</f>
        <v>0</v>
      </c>
      <c r="R30" s="32"/>
      <c r="S30" s="2"/>
      <c r="T30" s="2"/>
      <c r="U30" s="3"/>
      <c r="V30" s="2"/>
      <c r="W30" s="98">
        <v>1</v>
      </c>
      <c r="X30" s="101" t="s">
        <v>1585</v>
      </c>
      <c r="Y30" s="102"/>
      <c r="Z30" s="102"/>
      <c r="AA30" s="102"/>
      <c r="AB30" s="102"/>
      <c r="AC30" s="102"/>
      <c r="AD30" s="102"/>
      <c r="AE30" s="102"/>
      <c r="AF30" s="102"/>
      <c r="AG30" s="103"/>
      <c r="AH30" s="118">
        <v>6</v>
      </c>
      <c r="AI30" s="189" t="e">
        <f>COUNTIFS(#REF!,X30,#REF!,$BJ$27)</f>
        <v>#REF!</v>
      </c>
      <c r="AJ30" s="118"/>
      <c r="AK30" s="118" t="e">
        <f>AI30-AJ30</f>
        <v>#REF!</v>
      </c>
      <c r="AL30" s="2"/>
      <c r="AN30" s="3"/>
      <c r="AO30" s="2"/>
      <c r="AP30" s="98">
        <v>1</v>
      </c>
      <c r="AQ30" s="101" t="s">
        <v>1703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118">
        <v>6</v>
      </c>
      <c r="BD30" s="189" t="e">
        <f>COUNTIFS(#REF!,AQ30,#REF!,$BJ$27)</f>
        <v>#REF!</v>
      </c>
      <c r="BE30" s="118"/>
      <c r="BF30" s="118" t="e">
        <f>BD30-BE30</f>
        <v>#REF!</v>
      </c>
      <c r="BG30" s="11"/>
      <c r="BJ30" s="398" t="e">
        <f>IF(X30="","",VLOOKUP(X30,'Konversi Jab'!$C$4:$G$512,2,FALSE))</f>
        <v>#N/A</v>
      </c>
      <c r="BK30" s="398"/>
      <c r="BL30" s="398"/>
      <c r="BM30" s="398"/>
      <c r="BN30" s="398"/>
      <c r="BO30" s="398"/>
      <c r="BP30" s="398"/>
      <c r="BQ30" s="398"/>
      <c r="BR30" s="398"/>
      <c r="BS30" s="398"/>
      <c r="BT30" s="397" t="e">
        <f>IF(X30="","",VLOOKUP(X30,'Konversi Jab'!$C$4:$G$512,4,FALSE))</f>
        <v>#N/A</v>
      </c>
      <c r="BW30" s="398" t="e">
        <f>IF(AQ30="","",VLOOKUP(AQ30,'Konversi Jab'!$C$4:$G$512,2,FALSE))</f>
        <v>#N/A</v>
      </c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7" t="e">
        <f>IF(AQ30="","",VLOOKUP(AQ30,'Konversi Jab'!$C$4:$G$512,4,FALSE))</f>
        <v>#N/A</v>
      </c>
    </row>
    <row r="31" spans="3:87" ht="11" customHeight="1" x14ac:dyDescent="0.2">
      <c r="C31" s="49"/>
      <c r="D31" s="98">
        <v>3</v>
      </c>
      <c r="E31" s="107" t="s">
        <v>2509</v>
      </c>
      <c r="F31" s="194"/>
      <c r="G31" s="194"/>
      <c r="H31" s="194"/>
      <c r="I31" s="194"/>
      <c r="J31" s="194"/>
      <c r="K31" s="194"/>
      <c r="L31" s="194"/>
      <c r="M31" s="194"/>
      <c r="N31" s="193"/>
      <c r="O31" s="118"/>
      <c r="P31" s="118"/>
      <c r="Q31" s="118"/>
      <c r="R31" s="32"/>
      <c r="S31" s="2"/>
      <c r="T31" s="2"/>
      <c r="U31" s="3"/>
      <c r="V31" s="2"/>
      <c r="W31" s="100">
        <v>2</v>
      </c>
      <c r="X31" s="101" t="s">
        <v>1736</v>
      </c>
      <c r="Y31" s="102"/>
      <c r="Z31" s="102"/>
      <c r="AA31" s="102"/>
      <c r="AB31" s="102"/>
      <c r="AC31" s="102"/>
      <c r="AD31" s="102"/>
      <c r="AE31" s="102"/>
      <c r="AF31" s="102"/>
      <c r="AG31" s="103"/>
      <c r="AH31" s="118">
        <v>6</v>
      </c>
      <c r="AI31" s="189" t="e">
        <f>COUNTIFS(#REF!,X31,#REF!,$BJ$27)</f>
        <v>#REF!</v>
      </c>
      <c r="AJ31" s="118"/>
      <c r="AK31" s="118" t="e">
        <f>AI31-AJ31</f>
        <v>#REF!</v>
      </c>
      <c r="AL31" s="66"/>
      <c r="AN31" s="3"/>
      <c r="AO31" s="2"/>
      <c r="AP31" s="100">
        <v>2</v>
      </c>
      <c r="AQ31" s="101" t="s">
        <v>1355</v>
      </c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118">
        <v>5</v>
      </c>
      <c r="BD31" s="189" t="e">
        <f>COUNTIFS(#REF!,AQ31,#REF!,$BJ$27)</f>
        <v>#REF!</v>
      </c>
      <c r="BE31" s="118"/>
      <c r="BF31" s="118" t="e">
        <f t="shared" ref="BF31:BF32" si="2">BD31-BE31</f>
        <v>#REF!</v>
      </c>
      <c r="BG31" s="11"/>
      <c r="BJ31" s="398" t="e">
        <f>IF(X31="","",VLOOKUP(X31,'Konversi Jab'!$C$4:$G$512,2,FALSE))</f>
        <v>#N/A</v>
      </c>
      <c r="BK31" s="398"/>
      <c r="BL31" s="398"/>
      <c r="BM31" s="398"/>
      <c r="BN31" s="398"/>
      <c r="BO31" s="398"/>
      <c r="BP31" s="398"/>
      <c r="BQ31" s="398"/>
      <c r="BR31" s="398"/>
      <c r="BS31" s="398"/>
      <c r="BT31" s="397" t="e">
        <f>IF(X31="","",VLOOKUP(X31,'Konversi Jab'!$C$4:$G$512,4,FALSE))</f>
        <v>#N/A</v>
      </c>
      <c r="BW31" s="398" t="str">
        <f>IF(AQ31="","",VLOOKUP(AQ31,'Konversi Jab'!$C$4:$G$512,2,FALSE))</f>
        <v>Pengadministrasi Akademik</v>
      </c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7">
        <f>IF(AQ31="","",VLOOKUP(AQ31,'Konversi Jab'!$C$4:$G$512,4,FALSE))</f>
        <v>5</v>
      </c>
    </row>
    <row r="32" spans="3:87" ht="11" customHeight="1" x14ac:dyDescent="0.2">
      <c r="C32" s="49"/>
      <c r="D32" s="98"/>
      <c r="E32" s="101" t="s">
        <v>1434</v>
      </c>
      <c r="F32" s="426" t="s">
        <v>2510</v>
      </c>
      <c r="G32" s="402"/>
      <c r="H32" s="402"/>
      <c r="I32" s="402"/>
      <c r="J32" s="402"/>
      <c r="K32" s="403"/>
      <c r="L32" s="403"/>
      <c r="M32" s="403"/>
      <c r="N32" s="401">
        <v>13</v>
      </c>
      <c r="O32" s="401">
        <v>1</v>
      </c>
      <c r="P32" s="401">
        <v>8</v>
      </c>
      <c r="Q32" s="401">
        <f t="shared" ref="Q32:Q45" si="3">O32-P32</f>
        <v>-7</v>
      </c>
      <c r="R32" s="32"/>
      <c r="S32" s="2"/>
      <c r="T32" s="2"/>
      <c r="U32" s="3"/>
      <c r="V32" s="2"/>
      <c r="W32" s="98">
        <v>3</v>
      </c>
      <c r="X32" s="101" t="s">
        <v>1616</v>
      </c>
      <c r="Y32" s="102"/>
      <c r="Z32" s="102"/>
      <c r="AA32" s="102"/>
      <c r="AB32" s="102"/>
      <c r="AC32" s="102"/>
      <c r="AD32" s="102"/>
      <c r="AE32" s="102"/>
      <c r="AF32" s="102"/>
      <c r="AG32" s="103"/>
      <c r="AH32" s="118">
        <v>5</v>
      </c>
      <c r="AI32" s="189" t="e">
        <f>COUNTIFS(#REF!,X32,#REF!,$BJ$27)</f>
        <v>#REF!</v>
      </c>
      <c r="AJ32" s="118"/>
      <c r="AK32" s="118" t="e">
        <f>AI32-AJ32</f>
        <v>#REF!</v>
      </c>
      <c r="AL32" s="66"/>
      <c r="AN32" s="3"/>
      <c r="AO32" s="2"/>
      <c r="AP32" s="98">
        <v>3</v>
      </c>
      <c r="AQ32" s="101" t="s">
        <v>1649</v>
      </c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118">
        <v>5</v>
      </c>
      <c r="BD32" s="189" t="e">
        <f>COUNTIFS(#REF!,AQ32,#REF!,$BJ$27)</f>
        <v>#REF!</v>
      </c>
      <c r="BE32" s="118"/>
      <c r="BF32" s="118" t="e">
        <f t="shared" si="2"/>
        <v>#REF!</v>
      </c>
      <c r="BG32" s="11"/>
      <c r="BJ32" s="398" t="e">
        <f>IF(X32="","",VLOOKUP(X32,'Konversi Jab'!$C$4:$G$512,2,FALSE))</f>
        <v>#N/A</v>
      </c>
      <c r="BK32" s="398"/>
      <c r="BL32" s="398"/>
      <c r="BM32" s="398"/>
      <c r="BN32" s="398"/>
      <c r="BO32" s="398"/>
      <c r="BP32" s="398"/>
      <c r="BQ32" s="398"/>
      <c r="BR32" s="398"/>
      <c r="BS32" s="398"/>
      <c r="BT32" s="397" t="e">
        <f>IF(X32="","",VLOOKUP(X32,'Konversi Jab'!$C$4:$G$512,4,FALSE))</f>
        <v>#N/A</v>
      </c>
      <c r="BW32" s="398" t="e">
        <f>IF(AQ32="","",VLOOKUP(AQ32,'Konversi Jab'!$C$4:$G$512,2,FALSE))</f>
        <v>#N/A</v>
      </c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7" t="e">
        <f>IF(AQ32="","",VLOOKUP(AQ32,'Konversi Jab'!$C$4:$G$512,4,FALSE))</f>
        <v>#N/A</v>
      </c>
    </row>
    <row r="33" spans="1:87" ht="11" customHeight="1" x14ac:dyDescent="0.2">
      <c r="C33" s="49"/>
      <c r="D33" s="98"/>
      <c r="E33" s="101" t="s">
        <v>1435</v>
      </c>
      <c r="F33" s="426" t="s">
        <v>2511</v>
      </c>
      <c r="G33" s="402"/>
      <c r="H33" s="402"/>
      <c r="I33" s="402"/>
      <c r="J33" s="402"/>
      <c r="K33" s="403"/>
      <c r="L33" s="403"/>
      <c r="M33" s="403"/>
      <c r="N33" s="401">
        <v>11</v>
      </c>
      <c r="O33" s="401">
        <v>38</v>
      </c>
      <c r="P33" s="401">
        <v>40</v>
      </c>
      <c r="Q33" s="401">
        <f t="shared" si="3"/>
        <v>-2</v>
      </c>
      <c r="R33" s="32"/>
      <c r="S33" s="2"/>
      <c r="T33" s="2"/>
      <c r="U33" s="9"/>
      <c r="V33" s="11"/>
      <c r="W33" s="10"/>
      <c r="X33" s="11"/>
      <c r="Y33" s="10"/>
      <c r="Z33" s="10"/>
      <c r="AA33" s="11"/>
      <c r="AB33" s="12"/>
      <c r="AC33" s="12"/>
      <c r="AD33" s="11"/>
      <c r="AE33" s="11"/>
      <c r="AF33" s="11"/>
      <c r="AI33" s="2"/>
      <c r="AJ33" s="2"/>
      <c r="AK33" s="11"/>
      <c r="AL33" s="11"/>
      <c r="AM33" s="12"/>
      <c r="AN33" s="9"/>
      <c r="AO33" s="11"/>
      <c r="AP33" s="10"/>
      <c r="AQ33" s="11"/>
      <c r="AR33" s="10"/>
      <c r="AS33" s="10"/>
      <c r="AT33" s="11"/>
      <c r="AU33" s="12"/>
      <c r="AV33" s="12"/>
      <c r="AW33" s="11"/>
      <c r="AX33" s="11"/>
      <c r="AY33" s="11"/>
      <c r="BB33" s="2"/>
      <c r="BC33" s="2"/>
      <c r="BD33" s="11"/>
      <c r="BE33" s="11"/>
      <c r="BF33" s="11"/>
      <c r="BG33" s="10"/>
      <c r="BJ33" s="398" t="str">
        <f>IF(X33="","",VLOOKUP(X33,'Konversi Jab'!$C$4:$G$512,2,FALSE))</f>
        <v/>
      </c>
      <c r="BK33" s="398"/>
      <c r="BL33" s="398"/>
      <c r="BM33" s="398"/>
      <c r="BN33" s="398"/>
      <c r="BO33" s="398"/>
      <c r="BP33" s="398"/>
      <c r="BQ33" s="398"/>
      <c r="BR33" s="398"/>
      <c r="BS33" s="398"/>
      <c r="BT33" s="397" t="str">
        <f>IF(X33="","",VLOOKUP(X33,'Konversi Jab'!$C$4:$G$512,4,FALSE))</f>
        <v/>
      </c>
      <c r="BW33" s="398" t="str">
        <f>IF(AQ33="","",VLOOKUP(AQ33,'Konversi Jab'!$C$4:$G$512,2,FALSE))</f>
        <v/>
      </c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7" t="str">
        <f>IF(AQ33="","",VLOOKUP(AQ33,'Konversi Jab'!$C$4:$G$512,4,FALSE))</f>
        <v/>
      </c>
    </row>
    <row r="34" spans="1:87" ht="11" customHeight="1" thickBot="1" x14ac:dyDescent="0.25">
      <c r="A34" s="12"/>
      <c r="C34" s="49"/>
      <c r="D34" s="98"/>
      <c r="E34" s="101" t="s">
        <v>1436</v>
      </c>
      <c r="F34" s="426" t="s">
        <v>2512</v>
      </c>
      <c r="G34" s="402"/>
      <c r="H34" s="402"/>
      <c r="I34" s="402"/>
      <c r="J34" s="402"/>
      <c r="K34" s="403"/>
      <c r="L34" s="403"/>
      <c r="M34" s="403"/>
      <c r="N34" s="401">
        <v>9</v>
      </c>
      <c r="O34" s="401">
        <v>24</v>
      </c>
      <c r="P34" s="401">
        <v>24</v>
      </c>
      <c r="Q34" s="401">
        <f t="shared" si="3"/>
        <v>0</v>
      </c>
      <c r="R34" s="32"/>
      <c r="S34" s="2"/>
      <c r="T34" s="11"/>
      <c r="U34" s="71"/>
      <c r="W34" s="10"/>
      <c r="X34" s="11"/>
      <c r="Y34" s="11"/>
      <c r="Z34" s="11"/>
      <c r="AA34" s="11"/>
      <c r="AB34" s="12"/>
      <c r="AC34" s="11"/>
      <c r="AD34" s="12"/>
      <c r="AE34" s="10"/>
      <c r="AF34" s="11"/>
      <c r="AG34" s="11"/>
      <c r="AH34" s="2"/>
      <c r="AM34" s="12"/>
      <c r="AN34" s="71"/>
      <c r="AP34" s="10"/>
      <c r="AQ34" s="11"/>
      <c r="AR34" s="11"/>
      <c r="AS34" s="11"/>
      <c r="AT34" s="11"/>
      <c r="AU34" s="12"/>
      <c r="AV34" s="11"/>
      <c r="AW34" s="12"/>
      <c r="AX34" s="10"/>
      <c r="AY34" s="11"/>
      <c r="AZ34" s="11"/>
      <c r="BA34" s="2"/>
      <c r="BG34" s="11"/>
      <c r="BJ34" s="398" t="str">
        <f>IF(X34="","",VLOOKUP(X34,'Konversi Jab'!$C$4:$G$512,2,FALSE))</f>
        <v/>
      </c>
      <c r="BK34" s="398"/>
      <c r="BL34" s="398"/>
      <c r="BM34" s="398"/>
      <c r="BN34" s="398"/>
      <c r="BO34" s="398"/>
      <c r="BP34" s="398"/>
      <c r="BQ34" s="398"/>
      <c r="BR34" s="398"/>
      <c r="BS34" s="398"/>
      <c r="BT34" s="397" t="str">
        <f>IF(X34="","",VLOOKUP(X34,'Konversi Jab'!$C$4:$G$512,4,FALSE))</f>
        <v/>
      </c>
      <c r="BW34" s="398" t="str">
        <f>IF(AQ34="","",VLOOKUP(AQ34,'Konversi Jab'!$C$4:$G$512,2,FALSE))</f>
        <v/>
      </c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7" t="str">
        <f>IF(AQ34="","",VLOOKUP(AQ34,'Konversi Jab'!$C$4:$G$512,4,FALSE))</f>
        <v/>
      </c>
    </row>
    <row r="35" spans="1:87" ht="11" customHeight="1" thickBot="1" x14ac:dyDescent="0.25">
      <c r="A35" s="12"/>
      <c r="C35" s="49"/>
      <c r="D35" s="98"/>
      <c r="E35" s="101" t="s">
        <v>1437</v>
      </c>
      <c r="F35" s="426" t="s">
        <v>2513</v>
      </c>
      <c r="G35" s="402"/>
      <c r="H35" s="402"/>
      <c r="I35" s="402"/>
      <c r="J35" s="402"/>
      <c r="K35" s="403"/>
      <c r="L35" s="403"/>
      <c r="M35" s="403"/>
      <c r="N35" s="401">
        <v>7</v>
      </c>
      <c r="O35" s="401">
        <v>14</v>
      </c>
      <c r="P35" s="401">
        <v>8</v>
      </c>
      <c r="Q35" s="401">
        <f t="shared" si="3"/>
        <v>6</v>
      </c>
      <c r="R35" s="32"/>
      <c r="S35" s="2"/>
      <c r="T35" s="11"/>
      <c r="U35" s="51"/>
      <c r="V35" s="52"/>
      <c r="W35" s="471" t="s">
        <v>80</v>
      </c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3"/>
      <c r="AM35" s="11"/>
      <c r="AN35" s="51"/>
      <c r="AO35" s="52"/>
      <c r="AP35" s="471" t="s">
        <v>81</v>
      </c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3"/>
      <c r="BG35" s="2"/>
      <c r="BJ35" s="398" t="str">
        <f>IF(X35="","",VLOOKUP(X35,'Konversi Jab'!$C$4:$G$512,2,FALSE))</f>
        <v/>
      </c>
      <c r="BK35" s="398"/>
      <c r="BL35" s="398"/>
      <c r="BM35" s="398"/>
      <c r="BN35" s="398"/>
      <c r="BO35" s="398"/>
      <c r="BP35" s="398"/>
      <c r="BQ35" s="398"/>
      <c r="BR35" s="398"/>
      <c r="BS35" s="398"/>
      <c r="BT35" s="397" t="str">
        <f>IF(X35="","",VLOOKUP(X35,'Konversi Jab'!$C$4:$G$512,4,FALSE))</f>
        <v/>
      </c>
      <c r="BW35" s="398" t="str">
        <f>IF(AQ35="","",VLOOKUP(AQ35,'Konversi Jab'!$C$4:$G$512,2,FALSE))</f>
        <v/>
      </c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7" t="str">
        <f>IF(AQ35="","",VLOOKUP(AQ35,'Konversi Jab'!$C$4:$G$512,4,FALSE))</f>
        <v/>
      </c>
    </row>
    <row r="36" spans="1:87" ht="11" customHeight="1" thickBot="1" x14ac:dyDescent="0.25">
      <c r="A36" s="11"/>
      <c r="C36" s="49"/>
      <c r="D36" s="98"/>
      <c r="E36" s="101" t="s">
        <v>2517</v>
      </c>
      <c r="F36" s="112" t="s">
        <v>2518</v>
      </c>
      <c r="G36" s="112"/>
      <c r="H36" s="112"/>
      <c r="I36" s="112"/>
      <c r="J36" s="112"/>
      <c r="K36" s="108"/>
      <c r="L36" s="108"/>
      <c r="M36" s="108"/>
      <c r="N36" s="118">
        <v>6</v>
      </c>
      <c r="O36" s="118">
        <v>3</v>
      </c>
      <c r="P36" s="118">
        <v>16</v>
      </c>
      <c r="Q36" s="118">
        <f t="shared" si="3"/>
        <v>-13</v>
      </c>
      <c r="R36" s="32"/>
      <c r="S36" s="2"/>
      <c r="T36" s="11"/>
      <c r="U36" s="11"/>
      <c r="V36" s="23"/>
      <c r="W36" s="474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6"/>
      <c r="AM36" s="11"/>
      <c r="AN36" s="11"/>
      <c r="AO36" s="23"/>
      <c r="AP36" s="474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6"/>
      <c r="BG36" s="1"/>
      <c r="BJ36" s="398" t="str">
        <f>IF(X36="","",VLOOKUP(X36,'Konversi Jab'!$C$4:$G$512,2,FALSE))</f>
        <v/>
      </c>
      <c r="BK36" s="398"/>
      <c r="BL36" s="398"/>
      <c r="BM36" s="398"/>
      <c r="BN36" s="398"/>
      <c r="BO36" s="398"/>
      <c r="BP36" s="398"/>
      <c r="BQ36" s="398"/>
      <c r="BR36" s="398"/>
      <c r="BS36" s="398"/>
      <c r="BT36" s="397" t="str">
        <f>IF(X36="","",VLOOKUP(X36,'Konversi Jab'!$C$4:$G$512,4,FALSE))</f>
        <v/>
      </c>
      <c r="BW36" s="398" t="str">
        <f>IF(AQ36="","",VLOOKUP(AQ36,'Konversi Jab'!$C$4:$G$512,2,FALSE))</f>
        <v/>
      </c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7" t="str">
        <f>IF(AQ36="","",VLOOKUP(AQ36,'Konversi Jab'!$C$4:$G$512,4,FALSE))</f>
        <v/>
      </c>
    </row>
    <row r="37" spans="1:87" ht="11" customHeight="1" thickBot="1" x14ac:dyDescent="0.25">
      <c r="A37" s="11"/>
      <c r="C37" s="49"/>
      <c r="D37" s="98">
        <v>4</v>
      </c>
      <c r="E37" s="101" t="s">
        <v>2514</v>
      </c>
      <c r="F37" s="112"/>
      <c r="G37" s="112"/>
      <c r="H37" s="112"/>
      <c r="I37" s="112"/>
      <c r="J37" s="112"/>
      <c r="K37" s="108"/>
      <c r="L37" s="108"/>
      <c r="M37" s="108"/>
      <c r="N37" s="118"/>
      <c r="O37" s="118"/>
      <c r="P37" s="118"/>
      <c r="Q37" s="118">
        <f t="shared" si="3"/>
        <v>0</v>
      </c>
      <c r="R37" s="32"/>
      <c r="S37" s="2"/>
      <c r="T37" s="11"/>
      <c r="U37" s="11"/>
      <c r="V37" s="23"/>
      <c r="W37" s="467" t="s">
        <v>1387</v>
      </c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9"/>
      <c r="AM37" s="11"/>
      <c r="AN37" s="11"/>
      <c r="AO37" s="23"/>
      <c r="AP37" s="467" t="s">
        <v>1387</v>
      </c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9"/>
      <c r="BG37" s="1"/>
      <c r="BJ37" s="398" t="str">
        <f>IF(X37="","",VLOOKUP(X37,'Konversi Jab'!$C$4:$G$512,2,FALSE))</f>
        <v/>
      </c>
      <c r="BK37" s="398"/>
      <c r="BL37" s="398"/>
      <c r="BM37" s="398"/>
      <c r="BN37" s="398"/>
      <c r="BO37" s="398"/>
      <c r="BP37" s="398"/>
      <c r="BQ37" s="398"/>
      <c r="BR37" s="398"/>
      <c r="BS37" s="398"/>
      <c r="BT37" s="397" t="str">
        <f>IF(X37="","",VLOOKUP(X37,'Konversi Jab'!$C$4:$G$512,4,FALSE))</f>
        <v/>
      </c>
      <c r="BW37" s="398" t="str">
        <f>IF(AQ37="","",VLOOKUP(AQ37,'Konversi Jab'!$C$4:$G$512,2,FALSE))</f>
        <v/>
      </c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7" t="str">
        <f>IF(AQ37="","",VLOOKUP(AQ37,'Konversi Jab'!$C$4:$G$512,4,FALSE))</f>
        <v/>
      </c>
    </row>
    <row r="38" spans="1:87" ht="11" customHeight="1" x14ac:dyDescent="0.2">
      <c r="A38" s="11"/>
      <c r="C38" s="49"/>
      <c r="D38" s="98">
        <v>5</v>
      </c>
      <c r="E38" s="101" t="s">
        <v>2515</v>
      </c>
      <c r="F38" s="112"/>
      <c r="G38" s="112"/>
      <c r="H38" s="112"/>
      <c r="I38" s="112"/>
      <c r="J38" s="112"/>
      <c r="K38" s="108"/>
      <c r="L38" s="108"/>
      <c r="M38" s="108"/>
      <c r="N38" s="118"/>
      <c r="O38" s="118"/>
      <c r="P38" s="118"/>
      <c r="Q38" s="118">
        <f t="shared" si="3"/>
        <v>0</v>
      </c>
      <c r="R38" s="32"/>
      <c r="S38" s="2"/>
      <c r="T38" s="1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M38" s="10"/>
      <c r="AN38" s="10"/>
      <c r="AO38" s="23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J38" s="398" t="str">
        <f>IF(X38="","",VLOOKUP(X38,'Konversi Jab'!$C$4:$G$512,2,FALSE))</f>
        <v/>
      </c>
      <c r="BK38" s="398"/>
      <c r="BL38" s="398"/>
      <c r="BM38" s="398"/>
      <c r="BN38" s="398"/>
      <c r="BO38" s="398"/>
      <c r="BP38" s="398"/>
      <c r="BQ38" s="398"/>
      <c r="BR38" s="398"/>
      <c r="BS38" s="398"/>
      <c r="BT38" s="397" t="str">
        <f>IF(X38="","",VLOOKUP(X38,'Konversi Jab'!$C$4:$G$512,4,FALSE))</f>
        <v/>
      </c>
      <c r="BW38" s="398" t="str">
        <f>IF(AQ38="","",VLOOKUP(AQ38,'Konversi Jab'!$C$4:$G$512,2,FALSE))</f>
        <v/>
      </c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7" t="str">
        <f>IF(AQ38="","",VLOOKUP(AQ38,'Konversi Jab'!$C$4:$G$512,4,FALSE))</f>
        <v/>
      </c>
    </row>
    <row r="39" spans="1:87" ht="11" customHeight="1" x14ac:dyDescent="0.2">
      <c r="A39" s="11"/>
      <c r="C39" s="49"/>
      <c r="D39" s="98">
        <v>6</v>
      </c>
      <c r="E39" s="427" t="s">
        <v>2137</v>
      </c>
      <c r="F39" s="402"/>
      <c r="G39" s="402"/>
      <c r="H39" s="402"/>
      <c r="I39" s="402"/>
      <c r="J39" s="402"/>
      <c r="K39" s="403"/>
      <c r="L39" s="403"/>
      <c r="M39" s="403"/>
      <c r="N39" s="401">
        <v>11</v>
      </c>
      <c r="O39" s="189" t="e">
        <f>COUNTIFS(#REF!,E39,#REF!,$BJ$27)</f>
        <v>#REF!</v>
      </c>
      <c r="P39" s="401"/>
      <c r="Q39" s="401" t="e">
        <f t="shared" si="3"/>
        <v>#REF!</v>
      </c>
      <c r="R39" s="32"/>
      <c r="S39" s="2"/>
      <c r="T39" s="11"/>
      <c r="U39" s="11"/>
      <c r="V39" s="11"/>
      <c r="W39" s="100" t="s">
        <v>95</v>
      </c>
      <c r="X39" s="101" t="s">
        <v>94</v>
      </c>
      <c r="Y39" s="113"/>
      <c r="Z39" s="102"/>
      <c r="AA39" s="102"/>
      <c r="AB39" s="102"/>
      <c r="AC39" s="102"/>
      <c r="AD39" s="102"/>
      <c r="AE39" s="102"/>
      <c r="AF39" s="102"/>
      <c r="AG39" s="103"/>
      <c r="AH39" s="99" t="s">
        <v>125</v>
      </c>
      <c r="AI39" s="99" t="s">
        <v>10</v>
      </c>
      <c r="AJ39" s="99" t="s">
        <v>126</v>
      </c>
      <c r="AK39" s="106" t="s">
        <v>127</v>
      </c>
      <c r="AL39" s="11"/>
      <c r="AM39" s="11"/>
      <c r="AN39" s="11"/>
      <c r="AO39" s="11"/>
      <c r="AP39" s="100" t="s">
        <v>95</v>
      </c>
      <c r="AQ39" s="101" t="s">
        <v>94</v>
      </c>
      <c r="AR39" s="113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99" t="s">
        <v>125</v>
      </c>
      <c r="BD39" s="99" t="s">
        <v>10</v>
      </c>
      <c r="BE39" s="99" t="s">
        <v>126</v>
      </c>
      <c r="BF39" s="106" t="s">
        <v>127</v>
      </c>
      <c r="BG39" s="11"/>
      <c r="BJ39" s="398" t="e">
        <f>IF(X39="","",VLOOKUP(X39,'Konversi Jab'!$C$4:$G$512,2,FALSE))</f>
        <v>#N/A</v>
      </c>
      <c r="BK39" s="398"/>
      <c r="BL39" s="398"/>
      <c r="BM39" s="398"/>
      <c r="BN39" s="398"/>
      <c r="BO39" s="398"/>
      <c r="BP39" s="398"/>
      <c r="BQ39" s="398"/>
      <c r="BR39" s="398"/>
      <c r="BS39" s="398"/>
      <c r="BT39" s="397" t="e">
        <f>IF(X39="","",VLOOKUP(X39,'Konversi Jab'!$C$4:$G$512,4,FALSE))</f>
        <v>#N/A</v>
      </c>
      <c r="BW39" s="398" t="e">
        <f>IF(AQ39="","",VLOOKUP(AQ39,'Konversi Jab'!$C$4:$G$512,2,FALSE))</f>
        <v>#N/A</v>
      </c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7" t="e">
        <f>IF(AQ39="","",VLOOKUP(AQ39,'Konversi Jab'!$C$4:$G$512,4,FALSE))</f>
        <v>#N/A</v>
      </c>
    </row>
    <row r="40" spans="1:87" ht="11" customHeight="1" x14ac:dyDescent="0.2">
      <c r="A40" s="11"/>
      <c r="C40" s="49"/>
      <c r="D40" s="98">
        <v>7</v>
      </c>
      <c r="E40" s="427" t="s">
        <v>495</v>
      </c>
      <c r="F40" s="428"/>
      <c r="G40" s="428"/>
      <c r="H40" s="428"/>
      <c r="I40" s="428"/>
      <c r="J40" s="428"/>
      <c r="K40" s="428"/>
      <c r="L40" s="428"/>
      <c r="M40" s="429"/>
      <c r="N40" s="430">
        <v>9</v>
      </c>
      <c r="O40" s="189" t="e">
        <f>COUNTIFS(#REF!,E40,#REF!,$BJ$27)</f>
        <v>#REF!</v>
      </c>
      <c r="P40" s="401"/>
      <c r="Q40" s="401" t="e">
        <f t="shared" si="3"/>
        <v>#REF!</v>
      </c>
      <c r="R40" s="32"/>
      <c r="S40" s="2"/>
      <c r="T40" s="11"/>
      <c r="U40" s="11"/>
      <c r="V40" s="11"/>
      <c r="W40" s="98">
        <v>1</v>
      </c>
      <c r="X40" s="101" t="s">
        <v>0</v>
      </c>
      <c r="Y40" s="102"/>
      <c r="Z40" s="102"/>
      <c r="AA40" s="102"/>
      <c r="AB40" s="102"/>
      <c r="AC40" s="102"/>
      <c r="AD40" s="102"/>
      <c r="AE40" s="102"/>
      <c r="AF40" s="102"/>
      <c r="AG40" s="103"/>
      <c r="AH40" s="118">
        <v>5</v>
      </c>
      <c r="AI40" s="189" t="e">
        <f>COUNTIFS(#REF!,X40,#REF!,$BJ$27)</f>
        <v>#REF!</v>
      </c>
      <c r="AJ40" s="118"/>
      <c r="AK40" s="118" t="e">
        <f t="shared" ref="AK40:AK46" si="4">AI40-AJ40</f>
        <v>#REF!</v>
      </c>
      <c r="AL40" s="2"/>
      <c r="AM40" s="2"/>
      <c r="AN40" s="2"/>
      <c r="AO40" s="2"/>
      <c r="AP40" s="98">
        <v>1</v>
      </c>
      <c r="AQ40" s="101" t="s">
        <v>18</v>
      </c>
      <c r="AR40" s="102"/>
      <c r="AS40" s="102"/>
      <c r="AT40" s="102"/>
      <c r="AU40" s="102"/>
      <c r="AV40" s="102"/>
      <c r="AW40" s="102"/>
      <c r="AX40" s="102"/>
      <c r="AY40" s="102"/>
      <c r="AZ40" s="102"/>
      <c r="BA40" s="115"/>
      <c r="BB40" s="116"/>
      <c r="BC40" s="118">
        <v>5</v>
      </c>
      <c r="BD40" s="189" t="e">
        <f>COUNTIFS(#REF!,AQ40,#REF!,$BJ$27)</f>
        <v>#REF!</v>
      </c>
      <c r="BE40" s="118"/>
      <c r="BF40" s="118" t="e">
        <f t="shared" ref="BF40" si="5">BD40-BE40</f>
        <v>#REF!</v>
      </c>
      <c r="BG40" s="2"/>
      <c r="BJ40" s="398" t="str">
        <f>IF(X40="","",VLOOKUP(X40,'Konversi Jab'!$C$4:$G$512,2,FALSE))</f>
        <v>Pengadministrasi Umum</v>
      </c>
      <c r="BK40" s="398"/>
      <c r="BL40" s="398"/>
      <c r="BM40" s="398"/>
      <c r="BN40" s="398"/>
      <c r="BO40" s="398"/>
      <c r="BP40" s="398"/>
      <c r="BQ40" s="398"/>
      <c r="BR40" s="398"/>
      <c r="BS40" s="398"/>
      <c r="BT40" s="397">
        <f>IF(X40="","",VLOOKUP(X40,'Konversi Jab'!$C$4:$G$512,4,FALSE))</f>
        <v>5</v>
      </c>
      <c r="BW40" s="398" t="str">
        <f>IF(AQ40="","",VLOOKUP(AQ40,'Konversi Jab'!$C$4:$G$512,2,FALSE))</f>
        <v>Pengadministrasi Kemahasiswaan dan Alumni</v>
      </c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7">
        <f>IF(AQ40="","",VLOOKUP(AQ40,'Konversi Jab'!$C$4:$G$512,4,FALSE))</f>
        <v>5</v>
      </c>
    </row>
    <row r="41" spans="1:87" ht="11" customHeight="1" x14ac:dyDescent="0.2">
      <c r="A41" s="11"/>
      <c r="C41" s="49"/>
      <c r="D41" s="98">
        <v>8</v>
      </c>
      <c r="E41" s="427" t="s">
        <v>2138</v>
      </c>
      <c r="F41" s="428"/>
      <c r="G41" s="428"/>
      <c r="H41" s="428"/>
      <c r="I41" s="428"/>
      <c r="J41" s="428"/>
      <c r="K41" s="428"/>
      <c r="L41" s="428"/>
      <c r="M41" s="428"/>
      <c r="N41" s="430">
        <v>8</v>
      </c>
      <c r="O41" s="189" t="e">
        <f>COUNTIFS(#REF!,E41,#REF!,$BJ$27)</f>
        <v>#REF!</v>
      </c>
      <c r="P41" s="401"/>
      <c r="Q41" s="401" t="e">
        <f t="shared" si="3"/>
        <v>#REF!</v>
      </c>
      <c r="R41" s="32"/>
      <c r="S41" s="2"/>
      <c r="T41" s="11"/>
      <c r="U41" s="11"/>
      <c r="V41" s="11"/>
      <c r="W41" s="100">
        <v>2</v>
      </c>
      <c r="X41" s="101" t="s">
        <v>2003</v>
      </c>
      <c r="Y41" s="102"/>
      <c r="Z41" s="102"/>
      <c r="AA41" s="102"/>
      <c r="AB41" s="102"/>
      <c r="AC41" s="102"/>
      <c r="AD41" s="102"/>
      <c r="AE41" s="102"/>
      <c r="AF41" s="102"/>
      <c r="AG41" s="103"/>
      <c r="AH41" s="118">
        <v>5</v>
      </c>
      <c r="AI41" s="189" t="e">
        <f>COUNTIFS(#REF!,X41,#REF!,$BJ$27)</f>
        <v>#REF!</v>
      </c>
      <c r="AJ41" s="118"/>
      <c r="AK41" s="118" t="e">
        <f t="shared" si="4"/>
        <v>#REF!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J41" s="398" t="e">
        <f>IF(X41="","",VLOOKUP(X41,'Konversi Jab'!$C$4:$G$512,2,FALSE))</f>
        <v>#N/A</v>
      </c>
      <c r="BK41" s="398"/>
      <c r="BL41" s="398"/>
      <c r="BM41" s="398"/>
      <c r="BN41" s="398"/>
      <c r="BO41" s="398"/>
      <c r="BP41" s="398"/>
      <c r="BQ41" s="398"/>
      <c r="BR41" s="398"/>
      <c r="BS41" s="398"/>
      <c r="BT41" s="397" t="e">
        <f>IF(X41="","",VLOOKUP(X41,'Konversi Jab'!$C$4:$G$512,4,FALSE))</f>
        <v>#N/A</v>
      </c>
      <c r="BW41" s="398" t="str">
        <f>IF(AQ41="","",VLOOKUP(AQ41,'Konversi Jab'!$C$4:$G$512,2,FALSE))</f>
        <v/>
      </c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7" t="str">
        <f>IF(AQ41="","",VLOOKUP(AQ41,'Konversi Jab'!$C$4:$G$512,4,FALSE))</f>
        <v/>
      </c>
    </row>
    <row r="42" spans="1:87" ht="11" customHeight="1" x14ac:dyDescent="0.2">
      <c r="A42" s="2"/>
      <c r="C42" s="49"/>
      <c r="D42" s="98">
        <v>9</v>
      </c>
      <c r="E42" s="431" t="s">
        <v>496</v>
      </c>
      <c r="F42" s="402"/>
      <c r="G42" s="402"/>
      <c r="H42" s="402"/>
      <c r="I42" s="402"/>
      <c r="J42" s="402"/>
      <c r="K42" s="403"/>
      <c r="L42" s="403"/>
      <c r="M42" s="403"/>
      <c r="N42" s="401">
        <v>8</v>
      </c>
      <c r="O42" s="189" t="e">
        <f>COUNTIFS(#REF!,E42,#REF!,$BJ$27)</f>
        <v>#REF!</v>
      </c>
      <c r="P42" s="401"/>
      <c r="Q42" s="401" t="e">
        <f t="shared" si="3"/>
        <v>#REF!</v>
      </c>
      <c r="R42" s="32"/>
      <c r="S42" s="2"/>
      <c r="T42" s="11"/>
      <c r="U42" s="11"/>
      <c r="V42" s="11"/>
      <c r="W42" s="98">
        <v>3</v>
      </c>
      <c r="X42" s="101" t="s">
        <v>101</v>
      </c>
      <c r="Y42" s="102"/>
      <c r="Z42" s="102"/>
      <c r="AA42" s="102"/>
      <c r="AB42" s="102"/>
      <c r="AC42" s="102"/>
      <c r="AD42" s="102"/>
      <c r="AE42" s="102"/>
      <c r="AF42" s="102"/>
      <c r="AG42" s="103"/>
      <c r="AH42" s="118">
        <v>5</v>
      </c>
      <c r="AI42" s="189" t="e">
        <f>COUNTIFS(#REF!,X42,#REF!,$BJ$27)</f>
        <v>#REF!</v>
      </c>
      <c r="AJ42" s="118"/>
      <c r="AK42" s="118" t="e">
        <f t="shared" si="4"/>
        <v>#REF!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J42" s="398" t="str">
        <f>IF(X42="","",VLOOKUP(X42,'Konversi Jab'!$C$4:$G$512,2,FALSE))</f>
        <v>Pengadministrasi Persuratan</v>
      </c>
      <c r="BK42" s="398"/>
      <c r="BL42" s="398"/>
      <c r="BM42" s="398"/>
      <c r="BN42" s="398"/>
      <c r="BO42" s="398"/>
      <c r="BP42" s="398"/>
      <c r="BQ42" s="398"/>
      <c r="BR42" s="398"/>
      <c r="BS42" s="398"/>
      <c r="BT42" s="397">
        <f>IF(X42="","",VLOOKUP(X42,'Konversi Jab'!$C$4:$G$512,4,FALSE))</f>
        <v>5</v>
      </c>
      <c r="BW42" s="398" t="str">
        <f>IF(AQ42="","",VLOOKUP(AQ42,'Konversi Jab'!$C$4:$G$512,2,FALSE))</f>
        <v/>
      </c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7" t="str">
        <f>IF(AQ42="","",VLOOKUP(AQ42,'Konversi Jab'!$C$4:$G$512,4,FALSE))</f>
        <v/>
      </c>
    </row>
    <row r="43" spans="1:87" ht="11" customHeight="1" x14ac:dyDescent="0.2">
      <c r="A43" s="2"/>
      <c r="C43" s="50"/>
      <c r="D43" s="98">
        <v>10</v>
      </c>
      <c r="E43" s="431" t="s">
        <v>498</v>
      </c>
      <c r="F43" s="402"/>
      <c r="G43" s="402"/>
      <c r="H43" s="402"/>
      <c r="I43" s="402"/>
      <c r="J43" s="402"/>
      <c r="K43" s="403"/>
      <c r="L43" s="403"/>
      <c r="M43" s="403"/>
      <c r="N43" s="401">
        <v>7</v>
      </c>
      <c r="O43" s="189" t="e">
        <f>COUNTIFS(#REF!,E43,#REF!,$BJ$27)</f>
        <v>#REF!</v>
      </c>
      <c r="P43" s="401"/>
      <c r="Q43" s="401" t="e">
        <f t="shared" si="3"/>
        <v>#REF!</v>
      </c>
      <c r="R43" s="32"/>
      <c r="S43" s="2"/>
      <c r="T43" s="11"/>
      <c r="U43" s="11"/>
      <c r="V43" s="11"/>
      <c r="W43" s="100">
        <v>4</v>
      </c>
      <c r="X43" s="101" t="s">
        <v>1610</v>
      </c>
      <c r="Y43" s="102"/>
      <c r="Z43" s="102"/>
      <c r="AA43" s="102"/>
      <c r="AB43" s="102"/>
      <c r="AC43" s="102"/>
      <c r="AD43" s="102"/>
      <c r="AE43" s="102"/>
      <c r="AF43" s="102"/>
      <c r="AG43" s="103"/>
      <c r="AH43" s="118">
        <v>5</v>
      </c>
      <c r="AI43" s="189" t="e">
        <f>COUNTIFS(#REF!,X43,#REF!,$BJ$27)</f>
        <v>#REF!</v>
      </c>
      <c r="AJ43" s="118"/>
      <c r="AK43" s="118" t="e">
        <f t="shared" si="4"/>
        <v>#REF!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59"/>
      <c r="BG43" s="2"/>
      <c r="BJ43" s="398" t="e">
        <f>IF(X43="","",VLOOKUP(X43,'Konversi Jab'!$C$4:$G$512,2,FALSE))</f>
        <v>#N/A</v>
      </c>
      <c r="BK43" s="398"/>
      <c r="BL43" s="398"/>
      <c r="BM43" s="398"/>
      <c r="BN43" s="398"/>
      <c r="BO43" s="398"/>
      <c r="BP43" s="398"/>
      <c r="BQ43" s="398"/>
      <c r="BR43" s="398"/>
      <c r="BS43" s="398"/>
      <c r="BT43" s="397" t="e">
        <f>IF(X43="","",VLOOKUP(X43,'Konversi Jab'!$C$4:$G$512,4,FALSE))</f>
        <v>#N/A</v>
      </c>
      <c r="BW43" s="398" t="str">
        <f>IF(AQ43="","",VLOOKUP(AQ43,'Konversi Jab'!$C$4:$G$512,2,FALSE))</f>
        <v/>
      </c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97" t="str">
        <f>IF(AQ43="","",VLOOKUP(AQ43,'Konversi Jab'!$C$4:$G$512,4,FALSE))</f>
        <v/>
      </c>
    </row>
    <row r="44" spans="1:87" ht="11" customHeight="1" x14ac:dyDescent="0.2">
      <c r="A44" s="11"/>
      <c r="C44" s="50"/>
      <c r="D44" s="98">
        <v>11</v>
      </c>
      <c r="E44" s="431" t="s">
        <v>499</v>
      </c>
      <c r="F44" s="402"/>
      <c r="G44" s="402"/>
      <c r="H44" s="402"/>
      <c r="I44" s="402"/>
      <c r="J44" s="402"/>
      <c r="K44" s="403"/>
      <c r="L44" s="403"/>
      <c r="M44" s="403"/>
      <c r="N44" s="401">
        <v>6</v>
      </c>
      <c r="O44" s="189" t="e">
        <f>COUNTIFS(#REF!,E44,#REF!,$BJ$27)</f>
        <v>#REF!</v>
      </c>
      <c r="P44" s="401"/>
      <c r="Q44" s="401" t="e">
        <f t="shared" si="3"/>
        <v>#REF!</v>
      </c>
      <c r="R44" s="32"/>
      <c r="S44" s="2"/>
      <c r="U44" s="11"/>
      <c r="V44" s="11"/>
      <c r="W44" s="98">
        <v>5</v>
      </c>
      <c r="X44" s="101" t="s">
        <v>15</v>
      </c>
      <c r="Y44" s="102"/>
      <c r="Z44" s="102"/>
      <c r="AA44" s="102"/>
      <c r="AB44" s="102"/>
      <c r="AC44" s="102"/>
      <c r="AD44" s="102"/>
      <c r="AE44" s="102"/>
      <c r="AF44" s="102"/>
      <c r="AG44" s="103"/>
      <c r="AH44" s="118">
        <v>3</v>
      </c>
      <c r="AI44" s="189" t="e">
        <f>COUNTIFS(#REF!,X44,#REF!,$BJ$27)</f>
        <v>#REF!</v>
      </c>
      <c r="AJ44" s="118"/>
      <c r="AK44" s="118" t="e">
        <f t="shared" si="4"/>
        <v>#REF!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98" t="str">
        <f>IF(X44="","",VLOOKUP(X44,'Konversi Jab'!$C$4:$G$512,2,FALSE))</f>
        <v>Pengemudi</v>
      </c>
      <c r="BK44" s="398"/>
      <c r="BL44" s="398"/>
      <c r="BM44" s="398"/>
      <c r="BN44" s="398"/>
      <c r="BO44" s="398"/>
      <c r="BP44" s="398"/>
      <c r="BQ44" s="398"/>
      <c r="BR44" s="398"/>
      <c r="BS44" s="398"/>
      <c r="BT44" s="397">
        <f>IF(X44="","",VLOOKUP(X44,'Konversi Jab'!$C$4:$G$512,4,FALSE))</f>
        <v>3</v>
      </c>
      <c r="BW44" s="398" t="str">
        <f>IF(AQ44="","",VLOOKUP(AQ44,'Konversi Jab'!$C$4:$G$512,2,FALSE))</f>
        <v/>
      </c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7" t="str">
        <f>IF(AQ44="","",VLOOKUP(AQ44,'Konversi Jab'!$C$4:$G$512,4,FALSE))</f>
        <v/>
      </c>
    </row>
    <row r="45" spans="1:87" ht="11" customHeight="1" x14ac:dyDescent="0.2">
      <c r="A45" s="11"/>
      <c r="C45" s="50"/>
      <c r="D45" s="98">
        <v>12</v>
      </c>
      <c r="E45" s="101" t="s">
        <v>38</v>
      </c>
      <c r="F45" s="112"/>
      <c r="G45" s="112"/>
      <c r="H45" s="112"/>
      <c r="I45" s="112"/>
      <c r="J45" s="112"/>
      <c r="K45" s="108"/>
      <c r="L45" s="108"/>
      <c r="M45" s="108"/>
      <c r="N45" s="118">
        <v>5</v>
      </c>
      <c r="O45" s="189" t="e">
        <f>COUNTIFS(#REF!,E45,#REF!,$BJ$27)</f>
        <v>#REF!</v>
      </c>
      <c r="P45" s="118"/>
      <c r="Q45" s="118" t="e">
        <f t="shared" si="3"/>
        <v>#REF!</v>
      </c>
      <c r="R45" s="32"/>
      <c r="S45" s="2"/>
      <c r="U45" s="2"/>
      <c r="V45" s="2"/>
      <c r="W45" s="100">
        <v>6</v>
      </c>
      <c r="X45" s="101" t="s">
        <v>1586</v>
      </c>
      <c r="Y45" s="102"/>
      <c r="Z45" s="102"/>
      <c r="AA45" s="102"/>
      <c r="AB45" s="102"/>
      <c r="AC45" s="102"/>
      <c r="AD45" s="102"/>
      <c r="AE45" s="102"/>
      <c r="AF45" s="102"/>
      <c r="AG45" s="103"/>
      <c r="AH45" s="118">
        <v>3</v>
      </c>
      <c r="AI45" s="189" t="e">
        <f>COUNTIFS(#REF!,X45,#REF!,$BJ$27)</f>
        <v>#REF!</v>
      </c>
      <c r="AJ45" s="118"/>
      <c r="AK45" s="118" t="e">
        <f t="shared" si="4"/>
        <v>#REF!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98" t="e">
        <f>IF(X45="","",VLOOKUP(X45,'Konversi Jab'!$C$4:$G$512,2,FALSE))</f>
        <v>#N/A</v>
      </c>
      <c r="BK45" s="398"/>
      <c r="BL45" s="398"/>
      <c r="BM45" s="398"/>
      <c r="BN45" s="398"/>
      <c r="BO45" s="398"/>
      <c r="BP45" s="398"/>
      <c r="BQ45" s="398"/>
      <c r="BR45" s="398"/>
      <c r="BS45" s="398"/>
      <c r="BT45" s="397" t="e">
        <f>IF(X45="","",VLOOKUP(X45,'Konversi Jab'!$C$4:$G$512,4,FALSE))</f>
        <v>#N/A</v>
      </c>
      <c r="BW45" s="398" t="str">
        <f>IF(AQ45="","",VLOOKUP(AQ45,'Konversi Jab'!$C$4:$G$512,2,FALSE))</f>
        <v/>
      </c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97" t="str">
        <f>IF(AQ45="","",VLOOKUP(AQ45,'Konversi Jab'!$C$4:$G$512,4,FALSE))</f>
        <v/>
      </c>
    </row>
    <row r="46" spans="1:87" ht="11" customHeight="1" thickBot="1" x14ac:dyDescent="0.25">
      <c r="A46" s="11"/>
      <c r="C46" s="287"/>
      <c r="D46" s="288"/>
      <c r="E46" s="288"/>
      <c r="F46" s="289"/>
      <c r="G46" s="289"/>
      <c r="H46" s="289"/>
      <c r="I46" s="289"/>
      <c r="J46" s="289"/>
      <c r="K46" s="290"/>
      <c r="L46" s="290"/>
      <c r="M46" s="290"/>
      <c r="N46" s="290"/>
      <c r="O46" s="290"/>
      <c r="P46" s="288"/>
      <c r="Q46" s="290"/>
      <c r="R46" s="285"/>
      <c r="S46" s="2"/>
      <c r="U46" s="2"/>
      <c r="V46" s="2"/>
      <c r="W46" s="98">
        <v>7</v>
      </c>
      <c r="X46" s="101" t="s">
        <v>4</v>
      </c>
      <c r="Y46" s="102"/>
      <c r="Z46" s="102"/>
      <c r="AA46" s="102"/>
      <c r="AB46" s="102"/>
      <c r="AC46" s="102"/>
      <c r="AD46" s="102"/>
      <c r="AE46" s="102"/>
      <c r="AF46" s="102"/>
      <c r="AG46" s="103"/>
      <c r="AH46" s="118">
        <v>3</v>
      </c>
      <c r="AI46" s="189" t="e">
        <f>COUNTIFS(#REF!,X46,#REF!,$BJ$27)</f>
        <v>#REF!</v>
      </c>
      <c r="AJ46" s="118"/>
      <c r="AK46" s="118" t="e">
        <f t="shared" si="4"/>
        <v>#REF!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98" t="e">
        <f>IF(X46="","",VLOOKUP(X46,'Konversi Jab'!$C$4:$G$512,2,FALSE))</f>
        <v>#N/A</v>
      </c>
      <c r="BK46" s="398"/>
      <c r="BL46" s="398"/>
      <c r="BM46" s="398"/>
      <c r="BN46" s="398"/>
      <c r="BO46" s="398"/>
      <c r="BP46" s="398"/>
      <c r="BQ46" s="398"/>
      <c r="BR46" s="398"/>
      <c r="BS46" s="398"/>
      <c r="BT46" s="397" t="e">
        <f>IF(X46="","",VLOOKUP(X46,'Konversi Jab'!$C$4:$G$512,4,FALSE))</f>
        <v>#N/A</v>
      </c>
      <c r="BW46" s="398" t="str">
        <f>IF(AQ46="","",VLOOKUP(AQ46,'Konversi Jab'!$C$4:$G$512,2,FALSE))</f>
        <v/>
      </c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97" t="str">
        <f>IF(AQ46="","",VLOOKUP(AQ46,'Konversi Jab'!$C$4:$G$512,4,FALSE))</f>
        <v/>
      </c>
    </row>
    <row r="47" spans="1:87" ht="11" customHeight="1" x14ac:dyDescent="0.2">
      <c r="A47" s="11"/>
      <c r="C47" s="11"/>
      <c r="K47" s="11"/>
      <c r="L47" s="11"/>
      <c r="M47" s="11"/>
      <c r="U47" s="2"/>
      <c r="V47" s="2"/>
      <c r="W47" s="2"/>
      <c r="X47" s="2"/>
      <c r="Y47" s="2"/>
      <c r="Z47" s="2"/>
      <c r="AA47" s="2"/>
      <c r="AH47" s="59"/>
      <c r="AI47" s="2"/>
      <c r="AJ47" s="2"/>
      <c r="AK47" s="1"/>
      <c r="AL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2"/>
      <c r="BA47" s="2"/>
      <c r="BB47" s="2"/>
      <c r="BC47" s="2"/>
      <c r="BD47" s="2"/>
      <c r="BE47" s="59"/>
      <c r="BF47" s="2"/>
      <c r="BG47" s="2"/>
      <c r="BH47" s="1"/>
      <c r="BI47" s="1"/>
      <c r="BJ47" s="1"/>
      <c r="BK47" s="1"/>
    </row>
    <row r="48" spans="1:87" ht="11" customHeight="1" x14ac:dyDescent="0.2">
      <c r="A48" s="11"/>
      <c r="C48" s="11"/>
      <c r="K48" s="11"/>
      <c r="L48" s="11"/>
      <c r="M48" s="11"/>
      <c r="BK48" s="1"/>
    </row>
    <row r="49" spans="1:63" ht="11" customHeight="1" x14ac:dyDescent="0.2">
      <c r="A49" s="11"/>
      <c r="C49" s="11"/>
      <c r="K49" s="11"/>
      <c r="L49" s="11"/>
      <c r="M49" s="11"/>
      <c r="BK49" s="2"/>
    </row>
    <row r="50" spans="1:63" ht="11" customHeight="1" x14ac:dyDescent="0.2">
      <c r="A50" s="11"/>
      <c r="C50" s="11"/>
      <c r="K50" s="11"/>
      <c r="L50" s="11"/>
      <c r="M50" s="11"/>
      <c r="BK50" s="11"/>
    </row>
    <row r="51" spans="1:63" ht="11" customHeight="1" x14ac:dyDescent="0.2">
      <c r="A51" s="11"/>
      <c r="C51" s="11"/>
      <c r="K51" s="11"/>
      <c r="L51" s="11"/>
      <c r="M51" s="11"/>
      <c r="BK51" s="11"/>
    </row>
    <row r="52" spans="1:63" ht="11" customHeight="1" x14ac:dyDescent="0.2">
      <c r="A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BK52" s="22"/>
    </row>
    <row r="53" spans="1:63" ht="11" customHeight="1" x14ac:dyDescent="0.2">
      <c r="A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BK53" s="22"/>
    </row>
    <row r="54" spans="1:63" ht="11" customHeight="1" x14ac:dyDescent="0.2">
      <c r="A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BK54" s="22"/>
    </row>
    <row r="55" spans="1:63" ht="11" customHeight="1" x14ac:dyDescent="0.2">
      <c r="A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63" ht="11" customHeight="1" x14ac:dyDescent="0.2">
      <c r="A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63" ht="11" customHeight="1" x14ac:dyDescent="0.2">
      <c r="A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63" ht="11" customHeight="1" x14ac:dyDescent="0.2">
      <c r="A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63" ht="11" customHeight="1" x14ac:dyDescent="0.2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63" ht="11" customHeight="1" x14ac:dyDescent="0.2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BK60" s="76"/>
    </row>
    <row r="61" spans="1:63" ht="11" customHeight="1" x14ac:dyDescent="0.2">
      <c r="A61" s="2"/>
      <c r="BK61" s="76"/>
    </row>
    <row r="62" spans="1:63" ht="11" customHeight="1" x14ac:dyDescent="0.2">
      <c r="BK62" s="76"/>
    </row>
    <row r="65" spans="63:63" ht="11" customHeight="1" x14ac:dyDescent="0.2">
      <c r="BK65" s="2"/>
    </row>
    <row r="66" spans="63:63" ht="11" customHeight="1" x14ac:dyDescent="0.2">
      <c r="BK66" s="2"/>
    </row>
    <row r="67" spans="63:63" ht="11" customHeight="1" x14ac:dyDescent="0.2">
      <c r="BK67" s="2"/>
    </row>
    <row r="68" spans="63:63" ht="11" customHeight="1" x14ac:dyDescent="0.2">
      <c r="BK68" s="2"/>
    </row>
    <row r="69" spans="63:63" ht="11" customHeight="1" x14ac:dyDescent="0.2">
      <c r="BK69" s="2"/>
    </row>
    <row r="70" spans="63:63" ht="11" customHeight="1" x14ac:dyDescent="0.2">
      <c r="BK70" s="2"/>
    </row>
    <row r="71" spans="63:63" ht="11" customHeight="1" x14ac:dyDescent="0.2">
      <c r="BK71" s="2"/>
    </row>
    <row r="72" spans="63:63" ht="11" customHeight="1" x14ac:dyDescent="0.2">
      <c r="BK72" s="2"/>
    </row>
    <row r="73" spans="63:63" ht="11" customHeight="1" x14ac:dyDescent="0.2">
      <c r="BK73" s="2"/>
    </row>
    <row r="74" spans="63:63" ht="11" customHeight="1" x14ac:dyDescent="0.2">
      <c r="BK74" s="2"/>
    </row>
    <row r="75" spans="63:63" ht="11" customHeight="1" x14ac:dyDescent="0.2">
      <c r="BK75" s="2"/>
    </row>
    <row r="76" spans="63:63" ht="11" customHeight="1" x14ac:dyDescent="0.2">
      <c r="BK76" s="1"/>
    </row>
    <row r="77" spans="63:63" ht="11" customHeight="1" x14ac:dyDescent="0.2">
      <c r="BK77" s="1"/>
    </row>
    <row r="78" spans="63:63" ht="11" customHeight="1" x14ac:dyDescent="0.2">
      <c r="BK78" s="2"/>
    </row>
    <row r="79" spans="63:63" ht="11" customHeight="1" x14ac:dyDescent="0.2">
      <c r="BK79" s="11"/>
    </row>
    <row r="80" spans="63:63" ht="11" customHeight="1" x14ac:dyDescent="0.2">
      <c r="BK80" s="11"/>
    </row>
    <row r="81" spans="63:63" ht="11" customHeight="1" x14ac:dyDescent="0.2">
      <c r="BK81" s="11"/>
    </row>
    <row r="82" spans="63:63" ht="11" customHeight="1" x14ac:dyDescent="0.2">
      <c r="BK82" s="11"/>
    </row>
    <row r="83" spans="63:63" ht="11" customHeight="1" x14ac:dyDescent="0.2">
      <c r="BK83" s="11"/>
    </row>
    <row r="84" spans="63:63" ht="11" customHeight="1" x14ac:dyDescent="0.2">
      <c r="BK84" s="10"/>
    </row>
    <row r="85" spans="63:63" ht="11" customHeight="1" x14ac:dyDescent="0.2">
      <c r="BK85" s="11"/>
    </row>
    <row r="86" spans="63:63" ht="11" customHeight="1" x14ac:dyDescent="0.2">
      <c r="BK86" s="11"/>
    </row>
    <row r="87" spans="63:63" ht="11" customHeight="1" x14ac:dyDescent="0.2">
      <c r="BK87" s="11"/>
    </row>
    <row r="88" spans="63:63" ht="11" customHeight="1" x14ac:dyDescent="0.2">
      <c r="BK88" s="11"/>
    </row>
    <row r="89" spans="63:63" ht="11" customHeight="1" x14ac:dyDescent="0.2">
      <c r="BK89" s="11"/>
    </row>
    <row r="90" spans="63:63" ht="11" customHeight="1" x14ac:dyDescent="0.2">
      <c r="BK90" s="11"/>
    </row>
    <row r="91" spans="63:63" ht="11" customHeight="1" x14ac:dyDescent="0.2">
      <c r="BK91" s="11"/>
    </row>
    <row r="92" spans="63:63" ht="11" customHeight="1" x14ac:dyDescent="0.2">
      <c r="BK92" s="11"/>
    </row>
    <row r="93" spans="63:63" ht="11" customHeight="1" x14ac:dyDescent="0.2">
      <c r="BK93" s="1"/>
    </row>
    <row r="94" spans="63:63" ht="11" customHeight="1" x14ac:dyDescent="0.2">
      <c r="BK94" s="1"/>
    </row>
    <row r="95" spans="63:63" ht="11" customHeight="1" x14ac:dyDescent="0.2">
      <c r="BK95" s="2"/>
    </row>
    <row r="96" spans="63:63" ht="11" customHeight="1" x14ac:dyDescent="0.2">
      <c r="BK96" s="11"/>
    </row>
    <row r="97" spans="63:63" ht="11" customHeight="1" x14ac:dyDescent="0.2">
      <c r="BK97" s="2"/>
    </row>
    <row r="98" spans="63:63" ht="11" customHeight="1" x14ac:dyDescent="0.2">
      <c r="BK98" s="2"/>
    </row>
    <row r="99" spans="63:63" ht="11" customHeight="1" x14ac:dyDescent="0.2">
      <c r="BK99" s="2"/>
    </row>
    <row r="100" spans="63:63" ht="11" customHeight="1" x14ac:dyDescent="0.2">
      <c r="BK100" s="2"/>
    </row>
    <row r="101" spans="63:63" ht="11" customHeight="1" x14ac:dyDescent="0.2">
      <c r="BK101" s="2"/>
    </row>
    <row r="102" spans="63:63" ht="11" customHeight="1" x14ac:dyDescent="0.2">
      <c r="BK102" s="2"/>
    </row>
    <row r="103" spans="63:63" ht="11" customHeight="1" x14ac:dyDescent="0.2">
      <c r="BK103" s="2"/>
    </row>
    <row r="104" spans="63:63" ht="11" customHeight="1" x14ac:dyDescent="0.2">
      <c r="BK104" s="2"/>
    </row>
    <row r="105" spans="63:63" ht="11" customHeight="1" x14ac:dyDescent="0.2">
      <c r="BK105" s="2"/>
    </row>
    <row r="106" spans="63:63" ht="11" customHeight="1" x14ac:dyDescent="0.2">
      <c r="BK106" s="2"/>
    </row>
    <row r="107" spans="63:63" ht="11" customHeight="1" x14ac:dyDescent="0.2">
      <c r="BK107" s="2"/>
    </row>
    <row r="108" spans="63:63" ht="11" customHeight="1" x14ac:dyDescent="0.2">
      <c r="BK108" s="1"/>
    </row>
  </sheetData>
  <sortState ref="X40:AK46">
    <sortCondition descending="1" ref="AH40:AH46"/>
  </sortState>
  <mergeCells count="16">
    <mergeCell ref="AP37:BF37"/>
    <mergeCell ref="W37:AK37"/>
    <mergeCell ref="AC16:AR17"/>
    <mergeCell ref="W25:AK26"/>
    <mergeCell ref="AP25:BF26"/>
    <mergeCell ref="W35:AK36"/>
    <mergeCell ref="AP35:BF36"/>
    <mergeCell ref="AC18:AR18"/>
    <mergeCell ref="W27:AK27"/>
    <mergeCell ref="AP27:BF27"/>
    <mergeCell ref="D25:Q26"/>
    <mergeCell ref="T5:AC6"/>
    <mergeCell ref="S9:AD10"/>
    <mergeCell ref="C1:BF1"/>
    <mergeCell ref="C2:BF2"/>
    <mergeCell ref="C3:BF3"/>
  </mergeCells>
  <phoneticPr fontId="33" type="noConversion"/>
  <conditionalFormatting sqref="X40:X46">
    <cfRule type="duplicateValues" dxfId="142" priority="619"/>
  </conditionalFormatting>
  <printOptions horizontalCentered="1"/>
  <pageMargins left="0.19685039370078741" right="0.19685039370078741" top="0.19685039370078741" bottom="0.19685039370078741" header="0.31496062992125984" footer="0.23622047244094491"/>
  <pageSetup paperSize="9" scale="84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CI60"/>
  <sheetViews>
    <sheetView view="pageBreakPreview" topLeftCell="A21" zoomScale="140" zoomScaleNormal="140" zoomScaleSheetLayoutView="100" zoomScalePageLayoutView="140" workbookViewId="0">
      <selection activeCell="AM41" sqref="AM41"/>
    </sheetView>
  </sheetViews>
  <sheetFormatPr baseColWidth="10" defaultColWidth="2.6640625" defaultRowHeight="11" customHeight="1" x14ac:dyDescent="0.2"/>
  <cols>
    <col min="1" max="4" width="2.6640625" style="57"/>
    <col min="5" max="13" width="3.33203125" style="57" customWidth="1"/>
    <col min="14" max="22" width="2.6640625" style="57"/>
    <col min="23" max="23" width="2.83203125" style="57" bestFit="1" customWidth="1"/>
    <col min="24" max="33" width="2.6640625" style="57"/>
    <col min="34" max="34" width="2.83203125" style="57" bestFit="1" customWidth="1"/>
    <col min="35" max="36" width="2.6640625" style="57"/>
    <col min="37" max="37" width="2.83203125" style="57" bestFit="1" customWidth="1"/>
    <col min="38" max="41" width="2.6640625" style="57"/>
    <col min="42" max="42" width="2.83203125" style="57" bestFit="1" customWidth="1"/>
    <col min="43" max="54" width="2.6640625" style="57"/>
    <col min="55" max="55" width="2.83203125" style="57" bestFit="1" customWidth="1"/>
    <col min="56" max="57" width="2.6640625" style="57"/>
    <col min="58" max="58" width="2.83203125" style="57" bestFit="1" customWidth="1"/>
    <col min="59" max="61" width="2.6640625" style="57"/>
    <col min="62" max="62" width="4.1640625" style="57" bestFit="1" customWidth="1"/>
    <col min="63" max="71" width="2.83203125" style="57" bestFit="1" customWidth="1"/>
    <col min="72" max="72" width="4.1640625" style="57" bestFit="1" customWidth="1"/>
    <col min="73" max="74" width="2.6640625" style="57"/>
    <col min="75" max="75" width="4.1640625" style="57" bestFit="1" customWidth="1"/>
    <col min="76" max="86" width="2.83203125" style="57" bestFit="1" customWidth="1"/>
    <col min="87" max="87" width="4.1640625" style="57" bestFit="1" customWidth="1"/>
    <col min="88" max="16384" width="2.6640625" style="57"/>
  </cols>
  <sheetData>
    <row r="1" spans="2:65" ht="11" customHeight="1" x14ac:dyDescent="0.2">
      <c r="B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22"/>
      <c r="BH1" s="22"/>
      <c r="BI1" s="22"/>
      <c r="BJ1" s="22"/>
      <c r="BK1" s="22"/>
      <c r="BL1" s="22"/>
      <c r="BM1" s="22"/>
    </row>
    <row r="2" spans="2:65" ht="11" customHeight="1" x14ac:dyDescent="0.2">
      <c r="B2" s="11"/>
      <c r="C2" s="470" t="s">
        <v>102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22"/>
      <c r="BH2" s="22"/>
      <c r="BI2" s="22"/>
      <c r="BJ2" s="22"/>
      <c r="BK2" s="22"/>
      <c r="BL2" s="22"/>
      <c r="BM2" s="22"/>
    </row>
    <row r="3" spans="2:65" ht="11" customHeight="1" x14ac:dyDescent="0.2">
      <c r="B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22"/>
      <c r="BH3" s="22"/>
      <c r="BI3" s="22"/>
      <c r="BJ3" s="22"/>
      <c r="BK3" s="22"/>
      <c r="BL3" s="22"/>
      <c r="BM3" s="22"/>
    </row>
    <row r="4" spans="2:65" ht="11" customHeight="1" thickBot="1" x14ac:dyDescent="0.25">
      <c r="B4" s="11"/>
    </row>
    <row r="5" spans="2:65" ht="11" customHeight="1" x14ac:dyDescent="0.2">
      <c r="B5" s="11"/>
      <c r="N5" s="11"/>
      <c r="O5" s="11"/>
      <c r="P5" s="11"/>
      <c r="T5" s="477" t="s">
        <v>7</v>
      </c>
      <c r="U5" s="478"/>
      <c r="V5" s="478"/>
      <c r="W5" s="478"/>
      <c r="X5" s="478"/>
      <c r="Y5" s="478"/>
      <c r="Z5" s="478"/>
      <c r="AA5" s="478"/>
      <c r="AB5" s="478"/>
      <c r="AC5" s="479"/>
    </row>
    <row r="6" spans="2:65" ht="11" customHeight="1" thickBot="1" x14ac:dyDescent="0.25">
      <c r="B6" s="11"/>
      <c r="N6" s="11"/>
      <c r="O6" s="11"/>
      <c r="P6" s="11"/>
      <c r="T6" s="480"/>
      <c r="U6" s="481"/>
      <c r="V6" s="481"/>
      <c r="W6" s="481"/>
      <c r="X6" s="481"/>
      <c r="Y6" s="481"/>
      <c r="Z6" s="481"/>
      <c r="AA6" s="481"/>
      <c r="AB6" s="481"/>
      <c r="AC6" s="482"/>
    </row>
    <row r="7" spans="2:65" ht="11" customHeight="1" x14ac:dyDescent="0.2">
      <c r="B7" s="2"/>
      <c r="X7" s="46"/>
      <c r="Y7" s="2"/>
    </row>
    <row r="8" spans="2:65" ht="11" customHeight="1" thickBot="1" x14ac:dyDescent="0.25">
      <c r="B8" s="2"/>
      <c r="X8" s="32"/>
    </row>
    <row r="9" spans="2:65" ht="11" customHeight="1" x14ac:dyDescent="0.2">
      <c r="B9" s="2"/>
      <c r="C9" s="419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R9" s="1"/>
      <c r="S9" s="471" t="s">
        <v>123</v>
      </c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3"/>
      <c r="AE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</row>
    <row r="10" spans="2:65" ht="11" customHeight="1" thickBot="1" x14ac:dyDescent="0.25">
      <c r="C10" s="419"/>
      <c r="D10" s="1"/>
      <c r="E10" s="1"/>
      <c r="F10" s="1"/>
      <c r="G10" s="1"/>
      <c r="H10" s="1"/>
      <c r="I10" s="1"/>
      <c r="J10" s="1"/>
      <c r="K10" s="1"/>
      <c r="L10" s="1"/>
      <c r="R10" s="1"/>
      <c r="S10" s="474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6"/>
      <c r="AE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spans="2:65" ht="11" customHeight="1" x14ac:dyDescent="0.2">
      <c r="C11" s="41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R11" s="29"/>
      <c r="S11" s="29"/>
      <c r="T11" s="29"/>
      <c r="U11" s="29"/>
      <c r="V11" s="29"/>
      <c r="W11" s="29"/>
      <c r="X11" s="63"/>
      <c r="Y11" s="64"/>
      <c r="Z11" s="419"/>
      <c r="AA11" s="419"/>
      <c r="AB11" s="419"/>
      <c r="AC11" s="419"/>
      <c r="AD11" s="419"/>
      <c r="AE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2:65" ht="11" customHeight="1" thickBot="1" x14ac:dyDescent="0.25">
      <c r="M12" s="2"/>
      <c r="N12" s="2"/>
      <c r="O12" s="2"/>
      <c r="P12" s="2"/>
      <c r="S12" s="5"/>
      <c r="T12" s="5"/>
      <c r="U12" s="5"/>
      <c r="V12" s="5"/>
      <c r="W12" s="5"/>
      <c r="X12" s="41"/>
      <c r="Y12" s="60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2:65" ht="11" customHeight="1" x14ac:dyDescent="0.2">
      <c r="M13" s="6"/>
      <c r="N13" s="7"/>
      <c r="O13" s="7"/>
      <c r="P13" s="7"/>
      <c r="Q13" s="7"/>
      <c r="R13" s="7"/>
      <c r="S13" s="59"/>
      <c r="T13" s="59"/>
      <c r="AE13" s="2"/>
      <c r="AF13" s="2"/>
      <c r="AG13" s="2"/>
      <c r="AH13" s="2"/>
      <c r="AI13" s="2"/>
      <c r="AJ13" s="42"/>
      <c r="AK13" s="71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BE13" s="2"/>
    </row>
    <row r="14" spans="2:65" ht="11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  <c r="R14" s="2"/>
      <c r="S14" s="2"/>
      <c r="T14" s="5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42"/>
      <c r="AK14" s="3"/>
      <c r="AL14" s="2"/>
      <c r="AM14" s="2"/>
      <c r="AN14" s="2"/>
      <c r="AO14" s="2"/>
      <c r="AP14" s="2"/>
      <c r="AQ14" s="29"/>
      <c r="AR14" s="29"/>
      <c r="AS14" s="29"/>
      <c r="AT14" s="29"/>
      <c r="AU14" s="29"/>
      <c r="AV14" s="29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2:65" ht="11" customHeight="1" thickBo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1"/>
      <c r="AK15" s="4"/>
      <c r="AL15" s="5"/>
      <c r="AM15" s="5"/>
      <c r="AN15" s="5"/>
      <c r="AO15" s="5"/>
      <c r="AP15" s="5"/>
      <c r="AQ15" s="5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2:65" ht="11" customHeight="1" x14ac:dyDescent="0.2">
      <c r="C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  <c r="AA16" s="2"/>
      <c r="AB16" s="2"/>
      <c r="AC16" s="490" t="s">
        <v>65</v>
      </c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87" ht="11" customHeight="1" thickBot="1" x14ac:dyDescent="0.25">
      <c r="C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U17" s="2"/>
      <c r="V17" s="2"/>
      <c r="W17" s="2"/>
      <c r="X17" s="2"/>
      <c r="Y17" s="2"/>
      <c r="Z17" s="2"/>
      <c r="AA17" s="2"/>
      <c r="AB17" s="2"/>
      <c r="AC17" s="493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5"/>
      <c r="AS17" s="2"/>
      <c r="AT17" s="2"/>
      <c r="AU17" s="2"/>
      <c r="AW17" s="2"/>
      <c r="AX17" s="2"/>
      <c r="AY17" s="2"/>
      <c r="AZ17" s="66"/>
      <c r="BA17" s="66"/>
      <c r="BB17" s="66"/>
      <c r="BC17" s="66"/>
      <c r="BD17" s="66"/>
      <c r="BE17" s="2"/>
      <c r="BF17" s="2"/>
      <c r="BG17" s="2"/>
      <c r="BH17" s="2"/>
      <c r="BI17" s="2"/>
      <c r="BJ17" s="2"/>
      <c r="BK17" s="2"/>
    </row>
    <row r="18" spans="3:87" ht="11" customHeight="1" thickBot="1" x14ac:dyDescent="0.25">
      <c r="D18" s="2"/>
      <c r="E18" s="2"/>
      <c r="K18" s="2"/>
      <c r="L18" s="42"/>
      <c r="M18" s="3"/>
      <c r="N18" s="2"/>
      <c r="O18" s="2"/>
      <c r="P18" s="2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  <c r="AC18" s="496" t="s">
        <v>1388</v>
      </c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3:87" ht="11" customHeight="1" x14ac:dyDescent="0.2">
      <c r="D19" s="2"/>
      <c r="E19" s="2"/>
      <c r="K19" s="2"/>
      <c r="L19" s="42"/>
      <c r="M19" s="3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3:87" ht="11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42"/>
      <c r="M20" s="3"/>
      <c r="N20" s="2"/>
      <c r="O20" s="2"/>
      <c r="P20" s="2"/>
      <c r="Q20" s="2"/>
      <c r="R20" s="2"/>
      <c r="S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3:87" ht="11" customHeight="1" x14ac:dyDescent="0.2">
      <c r="C21" s="2"/>
      <c r="D21" s="2"/>
      <c r="L21" s="72"/>
      <c r="M21" s="3"/>
      <c r="N21" s="2"/>
      <c r="O21" s="2"/>
      <c r="P21" s="2"/>
      <c r="Q21" s="2"/>
      <c r="R21" s="2"/>
      <c r="S21" s="2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4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59"/>
      <c r="AY21" s="59"/>
      <c r="AZ21" s="2"/>
      <c r="BA21" s="2"/>
      <c r="BB21" s="2"/>
      <c r="BC21" s="2"/>
      <c r="BD21" s="2"/>
      <c r="BE21" s="2"/>
      <c r="BF21" s="2"/>
      <c r="BG21" s="2"/>
    </row>
    <row r="22" spans="3:87" ht="11" customHeight="1" x14ac:dyDescent="0.2">
      <c r="C22" s="2"/>
      <c r="D22" s="2"/>
      <c r="L22" s="72"/>
      <c r="M22" s="3"/>
      <c r="N22" s="2"/>
      <c r="O22" s="2"/>
      <c r="P22" s="2"/>
      <c r="Q22" s="2"/>
      <c r="R22" s="2"/>
      <c r="S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59"/>
      <c r="AY22" s="59"/>
      <c r="AZ22" s="2"/>
      <c r="BA22" s="2"/>
      <c r="BB22" s="2"/>
      <c r="BC22" s="2"/>
      <c r="BD22" s="2"/>
      <c r="BE22" s="2"/>
      <c r="BF22" s="2"/>
      <c r="BG22" s="2"/>
    </row>
    <row r="23" spans="3:87" ht="11" customHeight="1" thickBot="1" x14ac:dyDescent="0.25">
      <c r="C23" s="2"/>
      <c r="D23" s="2"/>
      <c r="L23" s="75"/>
      <c r="M23" s="65"/>
      <c r="N23" s="2"/>
      <c r="O23" s="2"/>
      <c r="P23" s="2"/>
      <c r="Q23" s="2"/>
      <c r="R23" s="2"/>
      <c r="S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3:87" ht="11" customHeight="1" thickBot="1" x14ac:dyDescent="0.25"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"/>
      <c r="U24" s="3"/>
      <c r="V24" s="2"/>
      <c r="W24" s="2"/>
      <c r="X24" s="2"/>
      <c r="Y24" s="2"/>
      <c r="Z24" s="2"/>
      <c r="AA24" s="2"/>
      <c r="AB24" s="5"/>
      <c r="AC24" s="5"/>
      <c r="AD24" s="2"/>
      <c r="AE24" s="2"/>
      <c r="AF24" s="2"/>
      <c r="AG24" s="2"/>
      <c r="AH24" s="2"/>
      <c r="AI24" s="2"/>
      <c r="AJ24" s="2"/>
      <c r="AK24" s="2"/>
      <c r="AL24" s="2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3:87" ht="11" customHeight="1" thickBot="1" x14ac:dyDescent="0.25">
      <c r="C25" s="47"/>
      <c r="D25" s="490" t="s">
        <v>2506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  <c r="R25" s="32"/>
      <c r="S25" s="2"/>
      <c r="U25" s="3"/>
      <c r="V25" s="42"/>
      <c r="W25" s="471" t="s">
        <v>104</v>
      </c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3"/>
      <c r="AL25" s="2"/>
      <c r="AN25" s="3"/>
      <c r="AO25" s="2"/>
      <c r="AP25" s="471" t="s">
        <v>79</v>
      </c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3"/>
      <c r="BG25" s="2"/>
    </row>
    <row r="26" spans="3:87" ht="11" customHeight="1" thickBot="1" x14ac:dyDescent="0.25">
      <c r="C26" s="47"/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  <c r="R26" s="32"/>
      <c r="S26" s="2"/>
      <c r="U26" s="6"/>
      <c r="V26" s="40"/>
      <c r="W26" s="474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6"/>
      <c r="AL26" s="2"/>
      <c r="AN26" s="6"/>
      <c r="AO26" s="40"/>
      <c r="AP26" s="474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6"/>
      <c r="BG26" s="1"/>
    </row>
    <row r="27" spans="3:87" ht="11" customHeight="1" thickBot="1" x14ac:dyDescent="0.25"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  <c r="S27" s="2"/>
      <c r="U27" s="3"/>
      <c r="V27" s="2"/>
      <c r="W27" s="467" t="s">
        <v>1387</v>
      </c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2"/>
      <c r="AN27" s="3"/>
      <c r="AO27" s="2"/>
      <c r="AP27" s="467" t="s">
        <v>1387</v>
      </c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9"/>
      <c r="BG27" s="1"/>
    </row>
    <row r="28" spans="3:87" ht="11" customHeight="1" x14ac:dyDescent="0.2">
      <c r="C28" s="47"/>
      <c r="D28" s="98" t="s">
        <v>95</v>
      </c>
      <c r="E28" s="101" t="s">
        <v>94</v>
      </c>
      <c r="F28" s="112"/>
      <c r="G28" s="112"/>
      <c r="H28" s="112"/>
      <c r="I28" s="112"/>
      <c r="J28" s="112"/>
      <c r="K28" s="108"/>
      <c r="L28" s="108"/>
      <c r="M28" s="108"/>
      <c r="N28" s="99" t="s">
        <v>125</v>
      </c>
      <c r="O28" s="99" t="s">
        <v>10</v>
      </c>
      <c r="P28" s="99" t="s">
        <v>126</v>
      </c>
      <c r="Q28" s="106" t="s">
        <v>127</v>
      </c>
      <c r="R28" s="32"/>
      <c r="S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J28" s="57" t="s">
        <v>2301</v>
      </c>
    </row>
    <row r="29" spans="3:87" ht="11" customHeight="1" x14ac:dyDescent="0.2">
      <c r="C29" s="47"/>
      <c r="D29" s="98">
        <v>1</v>
      </c>
      <c r="E29" s="107" t="s">
        <v>2507</v>
      </c>
      <c r="F29" s="194"/>
      <c r="G29" s="194"/>
      <c r="H29" s="194"/>
      <c r="I29" s="194"/>
      <c r="J29" s="194"/>
      <c r="K29" s="194"/>
      <c r="L29" s="194"/>
      <c r="M29" s="195"/>
      <c r="N29" s="193"/>
      <c r="O29" s="118"/>
      <c r="P29" s="118"/>
      <c r="Q29" s="118">
        <f>O29-P29</f>
        <v>0</v>
      </c>
      <c r="R29" s="32"/>
      <c r="S29" s="2"/>
      <c r="U29" s="3"/>
      <c r="V29" s="2"/>
      <c r="W29" s="100" t="s">
        <v>95</v>
      </c>
      <c r="X29" s="101" t="s">
        <v>94</v>
      </c>
      <c r="Y29" s="113"/>
      <c r="Z29" s="102"/>
      <c r="AA29" s="102"/>
      <c r="AB29" s="102"/>
      <c r="AC29" s="102"/>
      <c r="AD29" s="102"/>
      <c r="AE29" s="102"/>
      <c r="AF29" s="102"/>
      <c r="AG29" s="103"/>
      <c r="AH29" s="99" t="s">
        <v>125</v>
      </c>
      <c r="AI29" s="99" t="s">
        <v>10</v>
      </c>
      <c r="AJ29" s="99" t="s">
        <v>126</v>
      </c>
      <c r="AK29" s="106" t="s">
        <v>127</v>
      </c>
      <c r="AL29" s="2"/>
      <c r="AN29" s="3"/>
      <c r="AO29" s="2"/>
      <c r="AP29" s="100" t="s">
        <v>95</v>
      </c>
      <c r="AQ29" s="101" t="s">
        <v>94</v>
      </c>
      <c r="AR29" s="113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99" t="s">
        <v>125</v>
      </c>
      <c r="BD29" s="99" t="s">
        <v>10</v>
      </c>
      <c r="BE29" s="99" t="s">
        <v>126</v>
      </c>
      <c r="BF29" s="106" t="s">
        <v>127</v>
      </c>
      <c r="BG29" s="55"/>
      <c r="BH29" s="24"/>
      <c r="BI29" s="11"/>
      <c r="BJ29" s="57" t="str">
        <f>X29</f>
        <v>Nama Jabatan</v>
      </c>
      <c r="BK29" s="57">
        <f t="shared" ref="BK29:BS29" si="0">Y29</f>
        <v>0</v>
      </c>
      <c r="BL29" s="57">
        <f t="shared" si="0"/>
        <v>0</v>
      </c>
      <c r="BM29" s="57">
        <f t="shared" si="0"/>
        <v>0</v>
      </c>
      <c r="BN29" s="57">
        <f t="shared" si="0"/>
        <v>0</v>
      </c>
      <c r="BO29" s="57">
        <f t="shared" si="0"/>
        <v>0</v>
      </c>
      <c r="BP29" s="57">
        <f t="shared" si="0"/>
        <v>0</v>
      </c>
      <c r="BQ29" s="57">
        <f t="shared" si="0"/>
        <v>0</v>
      </c>
      <c r="BR29" s="57">
        <f t="shared" si="0"/>
        <v>0</v>
      </c>
      <c r="BS29" s="57">
        <f t="shared" si="0"/>
        <v>0</v>
      </c>
      <c r="BT29" s="57" t="str">
        <f>AH29</f>
        <v>JC</v>
      </c>
      <c r="BW29" s="57" t="str">
        <f>AQ29</f>
        <v>Nama Jabatan</v>
      </c>
      <c r="BX29" s="57">
        <f t="shared" ref="BX29:CI29" si="1">AR29</f>
        <v>0</v>
      </c>
      <c r="BY29" s="57">
        <f t="shared" si="1"/>
        <v>0</v>
      </c>
      <c r="BZ29" s="57">
        <f t="shared" si="1"/>
        <v>0</v>
      </c>
      <c r="CA29" s="57">
        <f t="shared" si="1"/>
        <v>0</v>
      </c>
      <c r="CB29" s="57">
        <f t="shared" si="1"/>
        <v>0</v>
      </c>
      <c r="CC29" s="57">
        <f t="shared" si="1"/>
        <v>0</v>
      </c>
      <c r="CD29" s="57">
        <f t="shared" si="1"/>
        <v>0</v>
      </c>
      <c r="CE29" s="57">
        <f t="shared" si="1"/>
        <v>0</v>
      </c>
      <c r="CF29" s="57">
        <f t="shared" si="1"/>
        <v>0</v>
      </c>
      <c r="CG29" s="57">
        <f t="shared" si="1"/>
        <v>0</v>
      </c>
      <c r="CH29" s="57">
        <f t="shared" si="1"/>
        <v>0</v>
      </c>
      <c r="CI29" s="57" t="str">
        <f t="shared" si="1"/>
        <v>JC</v>
      </c>
    </row>
    <row r="30" spans="3:87" ht="11" customHeight="1" x14ac:dyDescent="0.2">
      <c r="C30" s="49"/>
      <c r="D30" s="98">
        <v>2</v>
      </c>
      <c r="E30" s="107" t="s">
        <v>2508</v>
      </c>
      <c r="F30" s="194"/>
      <c r="G30" s="194"/>
      <c r="H30" s="194"/>
      <c r="I30" s="194"/>
      <c r="J30" s="194"/>
      <c r="K30" s="194"/>
      <c r="L30" s="194"/>
      <c r="M30" s="195"/>
      <c r="N30" s="193"/>
      <c r="O30" s="118"/>
      <c r="P30" s="118"/>
      <c r="Q30" s="118">
        <f>O30-P30</f>
        <v>0</v>
      </c>
      <c r="R30" s="32"/>
      <c r="S30" s="2"/>
      <c r="U30" s="3"/>
      <c r="V30" s="2"/>
      <c r="W30" s="98">
        <v>1</v>
      </c>
      <c r="X30" s="101" t="s">
        <v>1585</v>
      </c>
      <c r="Y30" s="102"/>
      <c r="Z30" s="102"/>
      <c r="AA30" s="102"/>
      <c r="AB30" s="102"/>
      <c r="AC30" s="102"/>
      <c r="AD30" s="102"/>
      <c r="AE30" s="102"/>
      <c r="AF30" s="102"/>
      <c r="AG30" s="103"/>
      <c r="AH30" s="118">
        <v>6</v>
      </c>
      <c r="AI30" s="189" t="e">
        <f>COUNTIFS(#REF!,X30,#REF!,$BJ$28)</f>
        <v>#REF!</v>
      </c>
      <c r="AJ30" s="118"/>
      <c r="AK30" s="118" t="e">
        <f>AI30-AJ30</f>
        <v>#REF!</v>
      </c>
      <c r="AL30" s="2"/>
      <c r="AM30" s="12"/>
      <c r="AN30" s="3"/>
      <c r="AO30" s="2"/>
      <c r="AP30" s="98">
        <v>1</v>
      </c>
      <c r="AQ30" s="101" t="s">
        <v>1703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118">
        <v>6</v>
      </c>
      <c r="BD30" s="189" t="e">
        <f>COUNTIFS(#REF!,AQ30,#REF!,$BJ$28)</f>
        <v>#REF!</v>
      </c>
      <c r="BE30" s="118"/>
      <c r="BF30" s="118" t="e">
        <f t="shared" ref="BF30:BF33" si="2">BD30-BE30</f>
        <v>#REF!</v>
      </c>
      <c r="BG30" s="55"/>
      <c r="BH30" s="87"/>
      <c r="BJ30" s="398" t="e">
        <f>IF(X30="","",VLOOKUP(X30,'Konversi Jab'!$C$4:$G$512,2,FALSE))</f>
        <v>#N/A</v>
      </c>
      <c r="BK30" s="398"/>
      <c r="BL30" s="398"/>
      <c r="BM30" s="398"/>
      <c r="BN30" s="398"/>
      <c r="BO30" s="398"/>
      <c r="BP30" s="398"/>
      <c r="BQ30" s="398"/>
      <c r="BR30" s="398"/>
      <c r="BS30" s="398"/>
      <c r="BT30" s="397" t="e">
        <f>IF(X30="","",VLOOKUP(X30,'Konversi Jab'!$C$4:$G$512,4,FALSE))</f>
        <v>#N/A</v>
      </c>
      <c r="BW30" s="398" t="e">
        <f>IF(AQ30="","",VLOOKUP(AQ30,'Konversi Jab'!$C$4:$G$512,2,FALSE))</f>
        <v>#N/A</v>
      </c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7" t="e">
        <f>IF(AQ30="","",VLOOKUP(AQ30,'Konversi Jab'!$C$4:$G$512,4,FALSE))</f>
        <v>#N/A</v>
      </c>
    </row>
    <row r="31" spans="3:87" ht="11" customHeight="1" x14ac:dyDescent="0.2">
      <c r="C31" s="49"/>
      <c r="D31" s="98">
        <v>3</v>
      </c>
      <c r="E31" s="107" t="s">
        <v>2509</v>
      </c>
      <c r="F31" s="194"/>
      <c r="G31" s="194"/>
      <c r="H31" s="194"/>
      <c r="I31" s="194"/>
      <c r="J31" s="194"/>
      <c r="K31" s="194"/>
      <c r="L31" s="194"/>
      <c r="M31" s="194"/>
      <c r="N31" s="193"/>
      <c r="O31" s="118"/>
      <c r="P31" s="118"/>
      <c r="Q31" s="118"/>
      <c r="R31" s="32"/>
      <c r="S31" s="2"/>
      <c r="U31" s="3"/>
      <c r="V31" s="2"/>
      <c r="W31" s="100">
        <v>2</v>
      </c>
      <c r="X31" s="101" t="s">
        <v>1736</v>
      </c>
      <c r="Y31" s="102"/>
      <c r="Z31" s="102"/>
      <c r="AA31" s="102"/>
      <c r="AB31" s="102"/>
      <c r="AC31" s="102"/>
      <c r="AD31" s="102"/>
      <c r="AE31" s="102"/>
      <c r="AF31" s="102"/>
      <c r="AG31" s="103"/>
      <c r="AH31" s="118">
        <v>6</v>
      </c>
      <c r="AI31" s="189" t="e">
        <f>COUNTIFS(#REF!,X31,#REF!,$BJ$28)</f>
        <v>#REF!</v>
      </c>
      <c r="AJ31" s="118"/>
      <c r="AK31" s="118" t="e">
        <f>AI31-AJ31</f>
        <v>#REF!</v>
      </c>
      <c r="AL31" s="66"/>
      <c r="AM31" s="12"/>
      <c r="AN31" s="3"/>
      <c r="AO31" s="2"/>
      <c r="AP31" s="100">
        <v>2</v>
      </c>
      <c r="AQ31" s="101" t="s">
        <v>1355</v>
      </c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118">
        <v>5</v>
      </c>
      <c r="BD31" s="189" t="e">
        <f>COUNTIFS(#REF!,AQ31,#REF!,$BJ$28)</f>
        <v>#REF!</v>
      </c>
      <c r="BE31" s="118"/>
      <c r="BF31" s="118" t="e">
        <f t="shared" si="2"/>
        <v>#REF!</v>
      </c>
      <c r="BG31" s="55"/>
      <c r="BH31" s="87"/>
      <c r="BJ31" s="398" t="e">
        <f>IF(X31="","",VLOOKUP(X31,'Konversi Jab'!$C$4:$G$512,2,FALSE))</f>
        <v>#N/A</v>
      </c>
      <c r="BK31" s="398"/>
      <c r="BL31" s="398"/>
      <c r="BM31" s="398"/>
      <c r="BN31" s="398"/>
      <c r="BO31" s="398"/>
      <c r="BP31" s="398"/>
      <c r="BQ31" s="398"/>
      <c r="BR31" s="398"/>
      <c r="BS31" s="398"/>
      <c r="BT31" s="397" t="e">
        <f>IF(X31="","",VLOOKUP(X31,'Konversi Jab'!$C$4:$G$512,4,FALSE))</f>
        <v>#N/A</v>
      </c>
      <c r="BW31" s="398" t="str">
        <f>IF(AQ31="","",VLOOKUP(AQ31,'Konversi Jab'!$C$4:$G$512,2,FALSE))</f>
        <v>Pengadministrasi Akademik</v>
      </c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7">
        <f>IF(AQ31="","",VLOOKUP(AQ31,'Konversi Jab'!$C$4:$G$512,4,FALSE))</f>
        <v>5</v>
      </c>
    </row>
    <row r="32" spans="3:87" ht="11" customHeight="1" x14ac:dyDescent="0.2">
      <c r="C32" s="49"/>
      <c r="D32" s="98"/>
      <c r="E32" s="101" t="s">
        <v>1434</v>
      </c>
      <c r="F32" s="426" t="s">
        <v>2510</v>
      </c>
      <c r="G32" s="402"/>
      <c r="H32" s="402"/>
      <c r="I32" s="402"/>
      <c r="J32" s="402"/>
      <c r="K32" s="403"/>
      <c r="L32" s="403"/>
      <c r="M32" s="403"/>
      <c r="N32" s="401">
        <v>13</v>
      </c>
      <c r="O32" s="401">
        <v>9</v>
      </c>
      <c r="P32" s="401">
        <v>16</v>
      </c>
      <c r="Q32" s="401">
        <f t="shared" ref="Q32:Q45" si="3">O32-P32</f>
        <v>-7</v>
      </c>
      <c r="R32" s="32"/>
      <c r="S32" s="2"/>
      <c r="U32" s="3"/>
      <c r="V32" s="2"/>
      <c r="W32" s="98">
        <v>3</v>
      </c>
      <c r="X32" s="101" t="s">
        <v>1616</v>
      </c>
      <c r="Y32" s="102"/>
      <c r="Z32" s="102"/>
      <c r="AA32" s="102"/>
      <c r="AB32" s="102"/>
      <c r="AC32" s="102"/>
      <c r="AD32" s="102"/>
      <c r="AE32" s="102"/>
      <c r="AF32" s="102"/>
      <c r="AG32" s="103"/>
      <c r="AH32" s="118">
        <v>5</v>
      </c>
      <c r="AI32" s="189" t="e">
        <f>COUNTIFS(#REF!,X32,#REF!,$BJ$28)</f>
        <v>#REF!</v>
      </c>
      <c r="AJ32" s="118"/>
      <c r="AK32" s="118" t="e">
        <f>AI32-AJ32</f>
        <v>#REF!</v>
      </c>
      <c r="AL32" s="66"/>
      <c r="AM32" s="12"/>
      <c r="AN32" s="3"/>
      <c r="AO32" s="2"/>
      <c r="AP32" s="98">
        <v>3</v>
      </c>
      <c r="AQ32" s="101" t="s">
        <v>1649</v>
      </c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118">
        <v>5</v>
      </c>
      <c r="BD32" s="189" t="e">
        <f>COUNTIFS(#REF!,AQ32,#REF!,$BJ$28)</f>
        <v>#REF!</v>
      </c>
      <c r="BE32" s="118"/>
      <c r="BF32" s="118" t="e">
        <f t="shared" si="2"/>
        <v>#REF!</v>
      </c>
      <c r="BG32" s="55"/>
      <c r="BJ32" s="398" t="e">
        <f>IF(X32="","",VLOOKUP(X32,'Konversi Jab'!$C$4:$G$512,2,FALSE))</f>
        <v>#N/A</v>
      </c>
      <c r="BK32" s="398"/>
      <c r="BL32" s="398"/>
      <c r="BM32" s="398"/>
      <c r="BN32" s="398"/>
      <c r="BO32" s="398"/>
      <c r="BP32" s="398"/>
      <c r="BQ32" s="398"/>
      <c r="BR32" s="398"/>
      <c r="BS32" s="398"/>
      <c r="BT32" s="397" t="e">
        <f>IF(X32="","",VLOOKUP(X32,'Konversi Jab'!$C$4:$G$512,4,FALSE))</f>
        <v>#N/A</v>
      </c>
      <c r="BW32" s="398" t="e">
        <f>IF(AQ32="","",VLOOKUP(AQ32,'Konversi Jab'!$C$4:$G$512,2,FALSE))</f>
        <v>#N/A</v>
      </c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7" t="e">
        <f>IF(AQ32="","",VLOOKUP(AQ32,'Konversi Jab'!$C$4:$G$512,4,FALSE))</f>
        <v>#N/A</v>
      </c>
    </row>
    <row r="33" spans="3:87" ht="11" customHeight="1" x14ac:dyDescent="0.2">
      <c r="C33" s="49"/>
      <c r="D33" s="98"/>
      <c r="E33" s="101" t="s">
        <v>1435</v>
      </c>
      <c r="F33" s="426" t="s">
        <v>2511</v>
      </c>
      <c r="G33" s="402"/>
      <c r="H33" s="402"/>
      <c r="I33" s="402"/>
      <c r="J33" s="402"/>
      <c r="K33" s="403"/>
      <c r="L33" s="403"/>
      <c r="M33" s="403"/>
      <c r="N33" s="401">
        <v>11</v>
      </c>
      <c r="O33" s="401">
        <v>51</v>
      </c>
      <c r="P33" s="401">
        <v>78</v>
      </c>
      <c r="Q33" s="401">
        <f t="shared" si="3"/>
        <v>-27</v>
      </c>
      <c r="R33" s="32"/>
      <c r="S33" s="2"/>
      <c r="U33" s="3"/>
      <c r="V33" s="2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66"/>
      <c r="AM33" s="12"/>
      <c r="AN33" s="3"/>
      <c r="AO33" s="2"/>
      <c r="AP33" s="100">
        <v>4</v>
      </c>
      <c r="AQ33" s="107" t="s">
        <v>1991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118">
        <v>3</v>
      </c>
      <c r="BD33" s="189" t="e">
        <f>COUNTIFS(#REF!,AQ33,#REF!,$BJ$28)</f>
        <v>#REF!</v>
      </c>
      <c r="BE33" s="193"/>
      <c r="BF33" s="118" t="e">
        <f t="shared" si="2"/>
        <v>#REF!</v>
      </c>
      <c r="BG33" s="11"/>
      <c r="BJ33" s="398" t="str">
        <f>IF(X33="","",VLOOKUP(X33,'Konversi Jab'!$C$4:$G$512,2,FALSE))</f>
        <v/>
      </c>
      <c r="BK33" s="398"/>
      <c r="BL33" s="398"/>
      <c r="BM33" s="398"/>
      <c r="BN33" s="398"/>
      <c r="BO33" s="398"/>
      <c r="BP33" s="398"/>
      <c r="BQ33" s="398"/>
      <c r="BR33" s="398"/>
      <c r="BS33" s="398"/>
      <c r="BT33" s="397" t="str">
        <f>IF(X33="","",VLOOKUP(X33,'Konversi Jab'!$C$4:$G$512,4,FALSE))</f>
        <v/>
      </c>
      <c r="BW33" s="398" t="e">
        <f>IF(AQ33="","",VLOOKUP(AQ33,'Konversi Jab'!$C$4:$G$512,2,FALSE))</f>
        <v>#N/A</v>
      </c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7" t="e">
        <f>IF(AQ33="","",VLOOKUP(AQ33,'Konversi Jab'!$C$4:$G$512,4,FALSE))</f>
        <v>#N/A</v>
      </c>
    </row>
    <row r="34" spans="3:87" ht="11" customHeight="1" x14ac:dyDescent="0.2">
      <c r="C34" s="49"/>
      <c r="D34" s="98"/>
      <c r="E34" s="101" t="s">
        <v>1436</v>
      </c>
      <c r="F34" s="426" t="s">
        <v>2512</v>
      </c>
      <c r="G34" s="402"/>
      <c r="H34" s="402"/>
      <c r="I34" s="402"/>
      <c r="J34" s="402"/>
      <c r="K34" s="403"/>
      <c r="L34" s="403"/>
      <c r="M34" s="403"/>
      <c r="N34" s="401">
        <v>9</v>
      </c>
      <c r="O34" s="401">
        <v>75</v>
      </c>
      <c r="P34" s="401">
        <v>46</v>
      </c>
      <c r="Q34" s="401">
        <f t="shared" si="3"/>
        <v>29</v>
      </c>
      <c r="R34" s="32"/>
      <c r="S34" s="2"/>
      <c r="U34" s="9"/>
      <c r="V34" s="11"/>
      <c r="W34" s="10"/>
      <c r="X34" s="11"/>
      <c r="Y34" s="10"/>
      <c r="Z34" s="10"/>
      <c r="AA34" s="11"/>
      <c r="AB34" s="12"/>
      <c r="AC34" s="12"/>
      <c r="AD34" s="11"/>
      <c r="AE34" s="11"/>
      <c r="AF34" s="11"/>
      <c r="AG34" s="12"/>
      <c r="AH34" s="12"/>
      <c r="AI34" s="2"/>
      <c r="AJ34" s="2"/>
      <c r="AK34" s="11"/>
      <c r="AL34" s="11"/>
      <c r="AM34" s="12"/>
      <c r="AN34" s="9"/>
      <c r="AO34" s="11"/>
      <c r="AP34" s="10"/>
      <c r="AQ34" s="11"/>
      <c r="AR34" s="10"/>
      <c r="AS34" s="10"/>
      <c r="AT34" s="11"/>
      <c r="AU34" s="12"/>
      <c r="AV34" s="12"/>
      <c r="AW34" s="11"/>
      <c r="AX34" s="11"/>
      <c r="AY34" s="11"/>
      <c r="AZ34" s="12"/>
      <c r="BA34" s="12"/>
      <c r="BB34" s="2"/>
      <c r="BC34" s="2"/>
      <c r="BD34" s="11"/>
      <c r="BE34" s="11"/>
      <c r="BF34" s="11"/>
      <c r="BG34" s="10"/>
      <c r="BJ34" s="398" t="str">
        <f>IF(X34="","",VLOOKUP(X34,'Konversi Jab'!$C$4:$G$512,2,FALSE))</f>
        <v/>
      </c>
      <c r="BK34" s="398"/>
      <c r="BL34" s="398"/>
      <c r="BM34" s="398"/>
      <c r="BN34" s="398"/>
      <c r="BO34" s="398"/>
      <c r="BP34" s="398"/>
      <c r="BQ34" s="398"/>
      <c r="BR34" s="398"/>
      <c r="BS34" s="398"/>
      <c r="BT34" s="397" t="str">
        <f>IF(X34="","",VLOOKUP(X34,'Konversi Jab'!$C$4:$G$512,4,FALSE))</f>
        <v/>
      </c>
      <c r="BW34" s="398" t="str">
        <f>IF(AQ34="","",VLOOKUP(AQ34,'Konversi Jab'!$C$4:$G$512,2,FALSE))</f>
        <v/>
      </c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7" t="str">
        <f>IF(AQ34="","",VLOOKUP(AQ34,'Konversi Jab'!$C$4:$G$512,4,FALSE))</f>
        <v/>
      </c>
    </row>
    <row r="35" spans="3:87" ht="11" customHeight="1" thickBot="1" x14ac:dyDescent="0.25">
      <c r="C35" s="49"/>
      <c r="D35" s="98"/>
      <c r="E35" s="101" t="s">
        <v>1437</v>
      </c>
      <c r="F35" s="426" t="s">
        <v>2513</v>
      </c>
      <c r="G35" s="402"/>
      <c r="H35" s="402"/>
      <c r="I35" s="402"/>
      <c r="J35" s="402"/>
      <c r="K35" s="403"/>
      <c r="L35" s="403"/>
      <c r="M35" s="403"/>
      <c r="N35" s="401">
        <v>7</v>
      </c>
      <c r="O35" s="401">
        <v>17</v>
      </c>
      <c r="P35" s="401">
        <v>16</v>
      </c>
      <c r="Q35" s="401">
        <f t="shared" si="3"/>
        <v>1</v>
      </c>
      <c r="R35" s="32"/>
      <c r="S35" s="2"/>
      <c r="U35" s="71"/>
      <c r="W35" s="10"/>
      <c r="X35" s="11"/>
      <c r="Y35" s="11"/>
      <c r="Z35" s="11"/>
      <c r="AA35" s="11"/>
      <c r="AB35" s="12"/>
      <c r="AC35" s="11"/>
      <c r="AD35" s="12"/>
      <c r="AE35" s="10"/>
      <c r="AF35" s="11"/>
      <c r="AG35" s="11"/>
      <c r="AH35" s="2"/>
      <c r="AI35" s="12"/>
      <c r="AJ35" s="12"/>
      <c r="AK35" s="12"/>
      <c r="AL35" s="12"/>
      <c r="AM35" s="12"/>
      <c r="AN35" s="9"/>
      <c r="AO35" s="12"/>
      <c r="AP35" s="10"/>
      <c r="AQ35" s="11"/>
      <c r="AR35" s="11"/>
      <c r="AS35" s="11"/>
      <c r="AT35" s="11"/>
      <c r="AU35" s="12"/>
      <c r="AV35" s="11"/>
      <c r="AW35" s="12"/>
      <c r="AX35" s="10"/>
      <c r="AY35" s="11"/>
      <c r="AZ35" s="11"/>
      <c r="BA35" s="2"/>
      <c r="BB35" s="12"/>
      <c r="BC35" s="12"/>
      <c r="BD35" s="12"/>
      <c r="BE35" s="12"/>
      <c r="BF35" s="12"/>
      <c r="BG35" s="11"/>
      <c r="BJ35" s="398" t="str">
        <f>IF(X35="","",VLOOKUP(X35,'Konversi Jab'!$C$4:$G$512,2,FALSE))</f>
        <v/>
      </c>
      <c r="BK35" s="398"/>
      <c r="BL35" s="398"/>
      <c r="BM35" s="398"/>
      <c r="BN35" s="398"/>
      <c r="BO35" s="398"/>
      <c r="BP35" s="398"/>
      <c r="BQ35" s="398"/>
      <c r="BR35" s="398"/>
      <c r="BS35" s="398"/>
      <c r="BT35" s="397" t="str">
        <f>IF(X35="","",VLOOKUP(X35,'Konversi Jab'!$C$4:$G$512,4,FALSE))</f>
        <v/>
      </c>
      <c r="BW35" s="398" t="str">
        <f>IF(AQ35="","",VLOOKUP(AQ35,'Konversi Jab'!$C$4:$G$512,2,FALSE))</f>
        <v/>
      </c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7" t="str">
        <f>IF(AQ35="","",VLOOKUP(AQ35,'Konversi Jab'!$C$4:$G$512,4,FALSE))</f>
        <v/>
      </c>
    </row>
    <row r="36" spans="3:87" ht="11" customHeight="1" thickBot="1" x14ac:dyDescent="0.25">
      <c r="C36" s="49"/>
      <c r="D36" s="98"/>
      <c r="E36" s="101" t="s">
        <v>2517</v>
      </c>
      <c r="F36" s="112" t="s">
        <v>2518</v>
      </c>
      <c r="G36" s="112"/>
      <c r="H36" s="112"/>
      <c r="I36" s="112"/>
      <c r="J36" s="112"/>
      <c r="K36" s="108"/>
      <c r="L36" s="108"/>
      <c r="M36" s="108"/>
      <c r="N36" s="118">
        <v>6</v>
      </c>
      <c r="O36" s="118">
        <v>4</v>
      </c>
      <c r="P36" s="118">
        <v>58</v>
      </c>
      <c r="Q36" s="118">
        <f t="shared" si="3"/>
        <v>-54</v>
      </c>
      <c r="R36" s="32"/>
      <c r="S36" s="2"/>
      <c r="U36" s="51"/>
      <c r="V36" s="52"/>
      <c r="W36" s="471" t="s">
        <v>80</v>
      </c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3"/>
      <c r="AL36" s="12"/>
      <c r="AM36" s="11"/>
      <c r="AN36" s="51"/>
      <c r="AO36" s="52"/>
      <c r="AP36" s="471" t="s">
        <v>81</v>
      </c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3"/>
      <c r="BG36" s="2"/>
      <c r="BJ36" s="398" t="str">
        <f>IF(X36="","",VLOOKUP(X36,'Konversi Jab'!$C$4:$G$512,2,FALSE))</f>
        <v/>
      </c>
      <c r="BK36" s="398"/>
      <c r="BL36" s="398"/>
      <c r="BM36" s="398"/>
      <c r="BN36" s="398"/>
      <c r="BO36" s="398"/>
      <c r="BP36" s="398"/>
      <c r="BQ36" s="398"/>
      <c r="BR36" s="398"/>
      <c r="BS36" s="398"/>
      <c r="BT36" s="397" t="str">
        <f>IF(X36="","",VLOOKUP(X36,'Konversi Jab'!$C$4:$G$512,4,FALSE))</f>
        <v/>
      </c>
      <c r="BW36" s="398" t="str">
        <f>IF(AQ36="","",VLOOKUP(AQ36,'Konversi Jab'!$C$4:$G$512,2,FALSE))</f>
        <v/>
      </c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7" t="str">
        <f>IF(AQ36="","",VLOOKUP(AQ36,'Konversi Jab'!$C$4:$G$512,4,FALSE))</f>
        <v/>
      </c>
    </row>
    <row r="37" spans="3:87" ht="11" customHeight="1" thickBot="1" x14ac:dyDescent="0.25">
      <c r="C37" s="49"/>
      <c r="D37" s="98">
        <v>4</v>
      </c>
      <c r="E37" s="101" t="s">
        <v>2514</v>
      </c>
      <c r="F37" s="112"/>
      <c r="G37" s="112"/>
      <c r="H37" s="112"/>
      <c r="I37" s="112"/>
      <c r="J37" s="112"/>
      <c r="K37" s="108"/>
      <c r="L37" s="108"/>
      <c r="M37" s="108"/>
      <c r="N37" s="118"/>
      <c r="O37" s="118"/>
      <c r="P37" s="118"/>
      <c r="Q37" s="118">
        <f t="shared" si="3"/>
        <v>0</v>
      </c>
      <c r="R37" s="32"/>
      <c r="S37" s="2"/>
      <c r="U37" s="11"/>
      <c r="V37" s="23"/>
      <c r="W37" s="474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6"/>
      <c r="AL37" s="12"/>
      <c r="AM37" s="11"/>
      <c r="AN37" s="11"/>
      <c r="AO37" s="23"/>
      <c r="AP37" s="474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6"/>
      <c r="BG37" s="1"/>
      <c r="BJ37" s="398" t="str">
        <f>IF(X37="","",VLOOKUP(X37,'Konversi Jab'!$C$4:$G$512,2,FALSE))</f>
        <v/>
      </c>
      <c r="BK37" s="398"/>
      <c r="BL37" s="398"/>
      <c r="BM37" s="398"/>
      <c r="BN37" s="398"/>
      <c r="BO37" s="398"/>
      <c r="BP37" s="398"/>
      <c r="BQ37" s="398"/>
      <c r="BR37" s="398"/>
      <c r="BS37" s="398"/>
      <c r="BT37" s="397" t="str">
        <f>IF(X37="","",VLOOKUP(X37,'Konversi Jab'!$C$4:$G$512,4,FALSE))</f>
        <v/>
      </c>
      <c r="BW37" s="398" t="str">
        <f>IF(AQ37="","",VLOOKUP(AQ37,'Konversi Jab'!$C$4:$G$512,2,FALSE))</f>
        <v/>
      </c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7" t="str">
        <f>IF(AQ37="","",VLOOKUP(AQ37,'Konversi Jab'!$C$4:$G$512,4,FALSE))</f>
        <v/>
      </c>
    </row>
    <row r="38" spans="3:87" ht="11" customHeight="1" thickBot="1" x14ac:dyDescent="0.25">
      <c r="C38" s="49"/>
      <c r="D38" s="98">
        <v>5</v>
      </c>
      <c r="E38" s="101" t="s">
        <v>2515</v>
      </c>
      <c r="F38" s="112"/>
      <c r="G38" s="112"/>
      <c r="H38" s="112"/>
      <c r="I38" s="112"/>
      <c r="J38" s="112"/>
      <c r="K38" s="108"/>
      <c r="L38" s="108"/>
      <c r="M38" s="108"/>
      <c r="N38" s="118"/>
      <c r="O38" s="118"/>
      <c r="P38" s="118"/>
      <c r="Q38" s="118">
        <f t="shared" si="3"/>
        <v>0</v>
      </c>
      <c r="R38" s="32"/>
      <c r="S38" s="2"/>
      <c r="U38" s="11"/>
      <c r="V38" s="23"/>
      <c r="W38" s="467" t="s">
        <v>1387</v>
      </c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9"/>
      <c r="AL38" s="12"/>
      <c r="AM38" s="11"/>
      <c r="AN38" s="11"/>
      <c r="AO38" s="23"/>
      <c r="AP38" s="467" t="s">
        <v>1387</v>
      </c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9"/>
      <c r="BG38" s="1"/>
      <c r="BJ38" s="398" t="str">
        <f>IF(X38="","",VLOOKUP(X38,'Konversi Jab'!$C$4:$G$512,2,FALSE))</f>
        <v/>
      </c>
      <c r="BK38" s="398"/>
      <c r="BL38" s="398"/>
      <c r="BM38" s="398"/>
      <c r="BN38" s="398"/>
      <c r="BO38" s="398"/>
      <c r="BP38" s="398"/>
      <c r="BQ38" s="398"/>
      <c r="BR38" s="398"/>
      <c r="BS38" s="398"/>
      <c r="BT38" s="397" t="str">
        <f>IF(X38="","",VLOOKUP(X38,'Konversi Jab'!$C$4:$G$512,4,FALSE))</f>
        <v/>
      </c>
      <c r="BW38" s="398" t="str">
        <f>IF(AQ38="","",VLOOKUP(AQ38,'Konversi Jab'!$C$4:$G$512,2,FALSE))</f>
        <v/>
      </c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7" t="str">
        <f>IF(AQ38="","",VLOOKUP(AQ38,'Konversi Jab'!$C$4:$G$512,4,FALSE))</f>
        <v/>
      </c>
    </row>
    <row r="39" spans="3:87" ht="11" customHeight="1" x14ac:dyDescent="0.2">
      <c r="C39" s="49"/>
      <c r="D39" s="98">
        <v>6</v>
      </c>
      <c r="E39" s="427" t="s">
        <v>2137</v>
      </c>
      <c r="F39" s="402"/>
      <c r="G39" s="402"/>
      <c r="H39" s="402"/>
      <c r="I39" s="402"/>
      <c r="J39" s="402"/>
      <c r="K39" s="403"/>
      <c r="L39" s="403"/>
      <c r="M39" s="403"/>
      <c r="N39" s="401">
        <v>11</v>
      </c>
      <c r="O39" s="189" t="e">
        <f>COUNTIFS(#REF!,E39,#REF!,$BJ$28)</f>
        <v>#REF!</v>
      </c>
      <c r="P39" s="401"/>
      <c r="Q39" s="401" t="e">
        <f t="shared" si="3"/>
        <v>#REF!</v>
      </c>
      <c r="R39" s="32"/>
      <c r="S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2"/>
      <c r="AM39" s="10"/>
      <c r="AN39" s="10"/>
      <c r="AO39" s="23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J39" s="398" t="str">
        <f>IF(X39="","",VLOOKUP(X39,'Konversi Jab'!$C$4:$G$512,2,FALSE))</f>
        <v/>
      </c>
      <c r="BK39" s="398"/>
      <c r="BL39" s="398"/>
      <c r="BM39" s="398"/>
      <c r="BN39" s="398"/>
      <c r="BO39" s="398"/>
      <c r="BP39" s="398"/>
      <c r="BQ39" s="398"/>
      <c r="BR39" s="398"/>
      <c r="BS39" s="398"/>
      <c r="BT39" s="397" t="str">
        <f>IF(X39="","",VLOOKUP(X39,'Konversi Jab'!$C$4:$G$512,4,FALSE))</f>
        <v/>
      </c>
      <c r="BW39" s="398" t="str">
        <f>IF(AQ39="","",VLOOKUP(AQ39,'Konversi Jab'!$C$4:$G$512,2,FALSE))</f>
        <v/>
      </c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7" t="str">
        <f>IF(AQ39="","",VLOOKUP(AQ39,'Konversi Jab'!$C$4:$G$512,4,FALSE))</f>
        <v/>
      </c>
    </row>
    <row r="40" spans="3:87" ht="11" customHeight="1" x14ac:dyDescent="0.2">
      <c r="C40" s="49"/>
      <c r="D40" s="98">
        <v>7</v>
      </c>
      <c r="E40" s="427" t="s">
        <v>495</v>
      </c>
      <c r="F40" s="428"/>
      <c r="G40" s="428"/>
      <c r="H40" s="428"/>
      <c r="I40" s="428"/>
      <c r="J40" s="428"/>
      <c r="K40" s="428"/>
      <c r="L40" s="428"/>
      <c r="M40" s="429"/>
      <c r="N40" s="430">
        <v>9</v>
      </c>
      <c r="O40" s="189" t="e">
        <f>COUNTIFS(#REF!,E40,#REF!,$BJ$28)</f>
        <v>#REF!</v>
      </c>
      <c r="P40" s="401"/>
      <c r="Q40" s="401" t="e">
        <f t="shared" si="3"/>
        <v>#REF!</v>
      </c>
      <c r="R40" s="32"/>
      <c r="S40" s="2"/>
      <c r="U40" s="11"/>
      <c r="V40" s="11"/>
      <c r="W40" s="100" t="s">
        <v>95</v>
      </c>
      <c r="X40" s="101" t="s">
        <v>94</v>
      </c>
      <c r="Y40" s="102"/>
      <c r="Z40" s="102"/>
      <c r="AA40" s="102"/>
      <c r="AB40" s="102"/>
      <c r="AC40" s="102"/>
      <c r="AD40" s="102"/>
      <c r="AE40" s="102"/>
      <c r="AF40" s="102"/>
      <c r="AG40" s="103"/>
      <c r="AH40" s="99" t="s">
        <v>125</v>
      </c>
      <c r="AI40" s="99" t="s">
        <v>10</v>
      </c>
      <c r="AJ40" s="99" t="s">
        <v>126</v>
      </c>
      <c r="AK40" s="106" t="s">
        <v>127</v>
      </c>
      <c r="AL40" s="11"/>
      <c r="AM40" s="11"/>
      <c r="AN40" s="11"/>
      <c r="AO40" s="11"/>
      <c r="AP40" s="100" t="s">
        <v>95</v>
      </c>
      <c r="AQ40" s="101" t="s">
        <v>94</v>
      </c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99" t="s">
        <v>125</v>
      </c>
      <c r="BD40" s="99" t="s">
        <v>10</v>
      </c>
      <c r="BE40" s="99" t="s">
        <v>126</v>
      </c>
      <c r="BF40" s="106" t="s">
        <v>127</v>
      </c>
      <c r="BG40" s="11"/>
      <c r="BJ40" s="398" t="e">
        <f>IF(X40="","",VLOOKUP(X40,'Konversi Jab'!$C$4:$G$512,2,FALSE))</f>
        <v>#N/A</v>
      </c>
      <c r="BK40" s="398"/>
      <c r="BL40" s="398"/>
      <c r="BM40" s="398"/>
      <c r="BN40" s="398"/>
      <c r="BO40" s="398"/>
      <c r="BP40" s="398"/>
      <c r="BQ40" s="398"/>
      <c r="BR40" s="398"/>
      <c r="BS40" s="398"/>
      <c r="BT40" s="397" t="e">
        <f>IF(X40="","",VLOOKUP(X40,'Konversi Jab'!$C$4:$G$512,4,FALSE))</f>
        <v>#N/A</v>
      </c>
      <c r="BW40" s="398" t="e">
        <f>IF(AQ40="","",VLOOKUP(AQ40,'Konversi Jab'!$C$4:$G$512,2,FALSE))</f>
        <v>#N/A</v>
      </c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7" t="e">
        <f>IF(AQ40="","",VLOOKUP(AQ40,'Konversi Jab'!$C$4:$G$512,4,FALSE))</f>
        <v>#N/A</v>
      </c>
    </row>
    <row r="41" spans="3:87" ht="11" customHeight="1" x14ac:dyDescent="0.2">
      <c r="C41" s="49"/>
      <c r="D41" s="98">
        <v>8</v>
      </c>
      <c r="E41" s="427" t="s">
        <v>2138</v>
      </c>
      <c r="F41" s="428"/>
      <c r="G41" s="428"/>
      <c r="H41" s="428"/>
      <c r="I41" s="428"/>
      <c r="J41" s="428"/>
      <c r="K41" s="428"/>
      <c r="L41" s="428"/>
      <c r="M41" s="428"/>
      <c r="N41" s="430">
        <v>8</v>
      </c>
      <c r="O41" s="189" t="e">
        <f>COUNTIFS(#REF!,E41,#REF!,$BJ$28)</f>
        <v>#REF!</v>
      </c>
      <c r="P41" s="401"/>
      <c r="Q41" s="401" t="e">
        <f t="shared" si="3"/>
        <v>#REF!</v>
      </c>
      <c r="R41" s="32"/>
      <c r="S41" s="2"/>
      <c r="U41" s="11"/>
      <c r="V41" s="11"/>
      <c r="W41" s="98">
        <v>1</v>
      </c>
      <c r="X41" s="101" t="s">
        <v>0</v>
      </c>
      <c r="Y41" s="102"/>
      <c r="Z41" s="102"/>
      <c r="AA41" s="102"/>
      <c r="AB41" s="102"/>
      <c r="AC41" s="102"/>
      <c r="AD41" s="102"/>
      <c r="AE41" s="102"/>
      <c r="AF41" s="102"/>
      <c r="AG41" s="103"/>
      <c r="AH41" s="118">
        <v>5</v>
      </c>
      <c r="AI41" s="189" t="e">
        <f>COUNTIFS(#REF!,X41,#REF!,$BJ$28)</f>
        <v>#REF!</v>
      </c>
      <c r="AJ41" s="118"/>
      <c r="AK41" s="118" t="e">
        <f t="shared" ref="AK41:AK46" si="4">AI41-AJ41</f>
        <v>#REF!</v>
      </c>
      <c r="AL41" s="2"/>
      <c r="AM41" s="2"/>
      <c r="AN41" s="2"/>
      <c r="AO41" s="2"/>
      <c r="AP41" s="98">
        <v>1</v>
      </c>
      <c r="AQ41" s="101" t="s">
        <v>18</v>
      </c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118">
        <v>5</v>
      </c>
      <c r="BD41" s="189" t="e">
        <f>COUNTIFS(#REF!,AQ41,#REF!,$BJ$28)</f>
        <v>#REF!</v>
      </c>
      <c r="BE41" s="118"/>
      <c r="BF41" s="118" t="e">
        <f>BD41-BE41</f>
        <v>#REF!</v>
      </c>
      <c r="BG41" s="2"/>
      <c r="BJ41" s="398" t="str">
        <f>IF(X41="","",VLOOKUP(X41,'Konversi Jab'!$C$4:$G$512,2,FALSE))</f>
        <v>Pengadministrasi Umum</v>
      </c>
      <c r="BK41" s="398"/>
      <c r="BL41" s="398"/>
      <c r="BM41" s="398"/>
      <c r="BN41" s="398"/>
      <c r="BO41" s="398"/>
      <c r="BP41" s="398"/>
      <c r="BQ41" s="398"/>
      <c r="BR41" s="398"/>
      <c r="BS41" s="398"/>
      <c r="BT41" s="397">
        <f>IF(X41="","",VLOOKUP(X41,'Konversi Jab'!$C$4:$G$512,4,FALSE))</f>
        <v>5</v>
      </c>
      <c r="BW41" s="398" t="str">
        <f>IF(AQ41="","",VLOOKUP(AQ41,'Konversi Jab'!$C$4:$G$512,2,FALSE))</f>
        <v>Pengadministrasi Kemahasiswaan dan Alumni</v>
      </c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7">
        <f>IF(AQ41="","",VLOOKUP(AQ41,'Konversi Jab'!$C$4:$G$512,4,FALSE))</f>
        <v>5</v>
      </c>
    </row>
    <row r="42" spans="3:87" ht="11" customHeight="1" x14ac:dyDescent="0.2">
      <c r="C42" s="49"/>
      <c r="D42" s="98">
        <v>9</v>
      </c>
      <c r="E42" s="431" t="s">
        <v>496</v>
      </c>
      <c r="F42" s="402"/>
      <c r="G42" s="402"/>
      <c r="H42" s="402"/>
      <c r="I42" s="402"/>
      <c r="J42" s="402"/>
      <c r="K42" s="403"/>
      <c r="L42" s="403"/>
      <c r="M42" s="403"/>
      <c r="N42" s="401">
        <v>8</v>
      </c>
      <c r="O42" s="189" t="e">
        <f>COUNTIFS(#REF!,E42,#REF!,$BJ$28)</f>
        <v>#REF!</v>
      </c>
      <c r="P42" s="401"/>
      <c r="Q42" s="401" t="e">
        <f t="shared" si="3"/>
        <v>#REF!</v>
      </c>
      <c r="R42" s="32"/>
      <c r="S42" s="2"/>
      <c r="U42" s="11"/>
      <c r="V42" s="11"/>
      <c r="W42" s="100">
        <v>2</v>
      </c>
      <c r="X42" s="101" t="s">
        <v>2003</v>
      </c>
      <c r="Y42" s="102"/>
      <c r="Z42" s="102"/>
      <c r="AA42" s="102"/>
      <c r="AB42" s="102"/>
      <c r="AC42" s="102"/>
      <c r="AD42" s="102"/>
      <c r="AE42" s="102"/>
      <c r="AF42" s="102"/>
      <c r="AG42" s="103"/>
      <c r="AH42" s="118">
        <v>5</v>
      </c>
      <c r="AI42" s="189" t="e">
        <f>COUNTIFS(#REF!,X42,#REF!,$BJ$28)</f>
        <v>#REF!</v>
      </c>
      <c r="AJ42" s="118"/>
      <c r="AK42" s="118" t="e">
        <f t="shared" si="4"/>
        <v>#REF!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J42" s="398" t="e">
        <f>IF(X42="","",VLOOKUP(X42,'Konversi Jab'!$C$4:$G$512,2,FALSE))</f>
        <v>#N/A</v>
      </c>
      <c r="BK42" s="398"/>
      <c r="BL42" s="398"/>
      <c r="BM42" s="398"/>
      <c r="BN42" s="398"/>
      <c r="BO42" s="398"/>
      <c r="BP42" s="398"/>
      <c r="BQ42" s="398"/>
      <c r="BR42" s="398"/>
      <c r="BS42" s="398"/>
      <c r="BT42" s="397" t="e">
        <f>IF(X42="","",VLOOKUP(X42,'Konversi Jab'!$C$4:$G$512,4,FALSE))</f>
        <v>#N/A</v>
      </c>
      <c r="BW42" s="398" t="str">
        <f>IF(AQ42="","",VLOOKUP(AQ42,'Konversi Jab'!$C$4:$G$512,2,FALSE))</f>
        <v/>
      </c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7" t="str">
        <f>IF(AQ42="","",VLOOKUP(AQ42,'Konversi Jab'!$C$4:$G$512,4,FALSE))</f>
        <v/>
      </c>
    </row>
    <row r="43" spans="3:87" ht="11" customHeight="1" x14ac:dyDescent="0.2">
      <c r="C43" s="50"/>
      <c r="D43" s="98">
        <v>10</v>
      </c>
      <c r="E43" s="431" t="s">
        <v>498</v>
      </c>
      <c r="F43" s="402"/>
      <c r="G43" s="402"/>
      <c r="H43" s="402"/>
      <c r="I43" s="402"/>
      <c r="J43" s="402"/>
      <c r="K43" s="403"/>
      <c r="L43" s="403"/>
      <c r="M43" s="403"/>
      <c r="N43" s="401">
        <v>7</v>
      </c>
      <c r="O43" s="189" t="e">
        <f>COUNTIFS(#REF!,E43,#REF!,$BJ$28)</f>
        <v>#REF!</v>
      </c>
      <c r="P43" s="401"/>
      <c r="Q43" s="401" t="e">
        <f t="shared" si="3"/>
        <v>#REF!</v>
      </c>
      <c r="R43" s="32"/>
      <c r="S43" s="2"/>
      <c r="U43" s="11"/>
      <c r="V43" s="11"/>
      <c r="W43" s="98">
        <v>3</v>
      </c>
      <c r="X43" s="101" t="s">
        <v>101</v>
      </c>
      <c r="Y43" s="102"/>
      <c r="Z43" s="102"/>
      <c r="AA43" s="102"/>
      <c r="AB43" s="102"/>
      <c r="AC43" s="102"/>
      <c r="AD43" s="102"/>
      <c r="AE43" s="102"/>
      <c r="AF43" s="102"/>
      <c r="AG43" s="103"/>
      <c r="AH43" s="118">
        <v>5</v>
      </c>
      <c r="AI43" s="189" t="e">
        <f>COUNTIFS(#REF!,X43,#REF!,$BJ$28)</f>
        <v>#REF!</v>
      </c>
      <c r="AJ43" s="118"/>
      <c r="AK43" s="118" t="e">
        <f t="shared" si="4"/>
        <v>#REF!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1"/>
      <c r="BG43" s="2"/>
      <c r="BJ43" s="398" t="str">
        <f>IF(X43="","",VLOOKUP(X43,'Konversi Jab'!$C$4:$G$512,2,FALSE))</f>
        <v>Pengadministrasi Persuratan</v>
      </c>
      <c r="BK43" s="398"/>
      <c r="BL43" s="398"/>
      <c r="BM43" s="398"/>
      <c r="BN43" s="398"/>
      <c r="BO43" s="398"/>
      <c r="BP43" s="398"/>
      <c r="BQ43" s="398"/>
      <c r="BR43" s="398"/>
      <c r="BS43" s="398"/>
      <c r="BT43" s="397">
        <f>IF(X43="","",VLOOKUP(X43,'Konversi Jab'!$C$4:$G$512,4,FALSE))</f>
        <v>5</v>
      </c>
      <c r="BW43" s="398" t="str">
        <f>IF(AQ43="","",VLOOKUP(AQ43,'Konversi Jab'!$C$4:$G$512,2,FALSE))</f>
        <v/>
      </c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97" t="str">
        <f>IF(AQ43="","",VLOOKUP(AQ43,'Konversi Jab'!$C$4:$G$512,4,FALSE))</f>
        <v/>
      </c>
    </row>
    <row r="44" spans="3:87" ht="11" customHeight="1" x14ac:dyDescent="0.2">
      <c r="C44" s="50"/>
      <c r="D44" s="98">
        <v>11</v>
      </c>
      <c r="E44" s="431" t="s">
        <v>499</v>
      </c>
      <c r="F44" s="402"/>
      <c r="G44" s="402"/>
      <c r="H44" s="402"/>
      <c r="I44" s="402"/>
      <c r="J44" s="402"/>
      <c r="K44" s="403"/>
      <c r="L44" s="403"/>
      <c r="M44" s="403"/>
      <c r="N44" s="401">
        <v>6</v>
      </c>
      <c r="O44" s="189" t="e">
        <f>COUNTIFS(#REF!,E44,#REF!,$BJ$28)</f>
        <v>#REF!</v>
      </c>
      <c r="P44" s="401"/>
      <c r="Q44" s="401" t="e">
        <f t="shared" si="3"/>
        <v>#REF!</v>
      </c>
      <c r="R44" s="32"/>
      <c r="S44" s="2"/>
      <c r="U44" s="11"/>
      <c r="V44" s="11"/>
      <c r="W44" s="100">
        <v>4</v>
      </c>
      <c r="X44" s="101" t="s">
        <v>1610</v>
      </c>
      <c r="Y44" s="102"/>
      <c r="Z44" s="102"/>
      <c r="AA44" s="102"/>
      <c r="AB44" s="102"/>
      <c r="AC44" s="102"/>
      <c r="AD44" s="102"/>
      <c r="AE44" s="102"/>
      <c r="AF44" s="102"/>
      <c r="AG44" s="103"/>
      <c r="AH44" s="118">
        <v>5</v>
      </c>
      <c r="AI44" s="189" t="e">
        <f>COUNTIFS(#REF!,X44,#REF!,$BJ$28)</f>
        <v>#REF!</v>
      </c>
      <c r="AJ44" s="118"/>
      <c r="AK44" s="118" t="e">
        <f t="shared" si="4"/>
        <v>#REF!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J44" s="398" t="e">
        <f>IF(X44="","",VLOOKUP(X44,'Konversi Jab'!$C$4:$G$512,2,FALSE))</f>
        <v>#N/A</v>
      </c>
      <c r="BK44" s="398"/>
      <c r="BL44" s="398"/>
      <c r="BM44" s="398"/>
      <c r="BN44" s="398"/>
      <c r="BO44" s="398"/>
      <c r="BP44" s="398"/>
      <c r="BQ44" s="398"/>
      <c r="BR44" s="398"/>
      <c r="BS44" s="398"/>
      <c r="BT44" s="397" t="e">
        <f>IF(X44="","",VLOOKUP(X44,'Konversi Jab'!$C$4:$G$512,4,FALSE))</f>
        <v>#N/A</v>
      </c>
      <c r="BW44" s="398" t="str">
        <f>IF(AQ44="","",VLOOKUP(AQ44,'Konversi Jab'!$C$4:$G$512,2,FALSE))</f>
        <v/>
      </c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7" t="str">
        <f>IF(AQ44="","",VLOOKUP(AQ44,'Konversi Jab'!$C$4:$G$512,4,FALSE))</f>
        <v/>
      </c>
    </row>
    <row r="45" spans="3:87" ht="11" customHeight="1" x14ac:dyDescent="0.2">
      <c r="C45" s="50"/>
      <c r="D45" s="98">
        <v>12</v>
      </c>
      <c r="E45" s="101" t="s">
        <v>38</v>
      </c>
      <c r="F45" s="112"/>
      <c r="G45" s="112"/>
      <c r="H45" s="112"/>
      <c r="I45" s="112"/>
      <c r="J45" s="112"/>
      <c r="K45" s="108"/>
      <c r="L45" s="108"/>
      <c r="M45" s="108"/>
      <c r="N45" s="118">
        <v>5</v>
      </c>
      <c r="O45" s="189" t="e">
        <f>COUNTIFS(#REF!,E45,#REF!,$BJ$28)</f>
        <v>#REF!</v>
      </c>
      <c r="P45" s="118"/>
      <c r="Q45" s="118" t="e">
        <f t="shared" si="3"/>
        <v>#REF!</v>
      </c>
      <c r="R45" s="32"/>
      <c r="S45" s="2"/>
      <c r="U45" s="11"/>
      <c r="V45" s="11"/>
      <c r="W45" s="98">
        <v>5</v>
      </c>
      <c r="X45" s="101" t="s">
        <v>1586</v>
      </c>
      <c r="Y45" s="102"/>
      <c r="Z45" s="102"/>
      <c r="AA45" s="102"/>
      <c r="AB45" s="102"/>
      <c r="AC45" s="102"/>
      <c r="AD45" s="102"/>
      <c r="AE45" s="102"/>
      <c r="AF45" s="102"/>
      <c r="AG45" s="103"/>
      <c r="AH45" s="118">
        <v>3</v>
      </c>
      <c r="AI45" s="189" t="e">
        <f>COUNTIFS(#REF!,X45,#REF!,$BJ$28)</f>
        <v>#REF!</v>
      </c>
      <c r="AJ45" s="118"/>
      <c r="AK45" s="118" t="e">
        <f t="shared" si="4"/>
        <v>#REF!</v>
      </c>
      <c r="AL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98" t="e">
        <f>IF(X45="","",VLOOKUP(X45,'Konversi Jab'!$C$4:$G$512,2,FALSE))</f>
        <v>#N/A</v>
      </c>
      <c r="BK45" s="398"/>
      <c r="BL45" s="398"/>
      <c r="BM45" s="398"/>
      <c r="BN45" s="398"/>
      <c r="BO45" s="398"/>
      <c r="BP45" s="398"/>
      <c r="BQ45" s="398"/>
      <c r="BR45" s="398"/>
      <c r="BS45" s="398"/>
      <c r="BT45" s="397" t="e">
        <f>IF(X45="","",VLOOKUP(X45,'Konversi Jab'!$C$4:$G$512,4,FALSE))</f>
        <v>#N/A</v>
      </c>
      <c r="BW45" s="398" t="str">
        <f>IF(AQ45="","",VLOOKUP(AQ45,'Konversi Jab'!$C$4:$G$512,2,FALSE))</f>
        <v/>
      </c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97" t="str">
        <f>IF(AQ45="","",VLOOKUP(AQ45,'Konversi Jab'!$C$4:$G$512,4,FALSE))</f>
        <v/>
      </c>
    </row>
    <row r="46" spans="3:87" ht="11" customHeight="1" thickBot="1" x14ac:dyDescent="0.25">
      <c r="C46" s="287"/>
      <c r="D46" s="288"/>
      <c r="E46" s="288"/>
      <c r="F46" s="289"/>
      <c r="G46" s="289"/>
      <c r="H46" s="289"/>
      <c r="I46" s="289"/>
      <c r="J46" s="289"/>
      <c r="K46" s="290"/>
      <c r="L46" s="290"/>
      <c r="M46" s="290"/>
      <c r="N46" s="290"/>
      <c r="O46" s="290"/>
      <c r="P46" s="288"/>
      <c r="Q46" s="290"/>
      <c r="R46" s="285"/>
      <c r="S46" s="2"/>
      <c r="U46" s="2"/>
      <c r="V46" s="2"/>
      <c r="W46" s="100">
        <v>6</v>
      </c>
      <c r="X46" s="101" t="s">
        <v>4</v>
      </c>
      <c r="Y46" s="102"/>
      <c r="Z46" s="102"/>
      <c r="AA46" s="102"/>
      <c r="AB46" s="102"/>
      <c r="AC46" s="102"/>
      <c r="AD46" s="102"/>
      <c r="AE46" s="102"/>
      <c r="AF46" s="102"/>
      <c r="AG46" s="103"/>
      <c r="AH46" s="118">
        <v>3</v>
      </c>
      <c r="AI46" s="189" t="e">
        <f>COUNTIFS(#REF!,X46,#REF!,$BJ$28)</f>
        <v>#REF!</v>
      </c>
      <c r="AJ46" s="118"/>
      <c r="AK46" s="118" t="e">
        <f t="shared" si="4"/>
        <v>#REF!</v>
      </c>
      <c r="AL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98" t="e">
        <f>IF(X46="","",VLOOKUP(X46,'Konversi Jab'!$C$4:$G$512,2,FALSE))</f>
        <v>#N/A</v>
      </c>
      <c r="BK46" s="398"/>
      <c r="BL46" s="398"/>
      <c r="BM46" s="398"/>
      <c r="BN46" s="398"/>
      <c r="BO46" s="398"/>
      <c r="BP46" s="398"/>
      <c r="BQ46" s="398"/>
      <c r="BR46" s="398"/>
      <c r="BS46" s="398"/>
      <c r="BT46" s="397" t="e">
        <f>IF(X46="","",VLOOKUP(X46,'Konversi Jab'!$C$4:$G$512,4,FALSE))</f>
        <v>#N/A</v>
      </c>
      <c r="BW46" s="398" t="str">
        <f>IF(AQ46="","",VLOOKUP(AQ46,'Konversi Jab'!$C$4:$G$512,2,FALSE))</f>
        <v/>
      </c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97" t="str">
        <f>IF(AQ46="","",VLOOKUP(AQ46,'Konversi Jab'!$C$4:$G$512,4,FALSE))</f>
        <v/>
      </c>
    </row>
    <row r="47" spans="3:87" ht="11" customHeight="1" x14ac:dyDescent="0.2">
      <c r="C47" s="11"/>
      <c r="K47" s="11"/>
      <c r="L47" s="11"/>
      <c r="M47" s="11"/>
      <c r="U47" s="2"/>
      <c r="V47" s="2"/>
      <c r="W47" s="2"/>
      <c r="X47" s="2"/>
      <c r="Y47" s="2"/>
      <c r="Z47" s="2"/>
      <c r="AA47" s="2"/>
      <c r="AB47" s="12"/>
      <c r="AC47" s="12"/>
      <c r="AD47" s="12"/>
      <c r="AE47" s="12"/>
      <c r="AF47" s="12"/>
      <c r="AG47" s="12"/>
      <c r="AH47" s="11"/>
      <c r="AI47" s="2"/>
      <c r="AJ47" s="2"/>
      <c r="AK47" s="1"/>
      <c r="AL47" s="1"/>
      <c r="AO47" s="1"/>
      <c r="AP47" s="1"/>
      <c r="AQ47" s="1"/>
      <c r="AR47" s="1"/>
      <c r="AS47" s="1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"/>
    </row>
    <row r="48" spans="3:87" ht="11" customHeight="1" x14ac:dyDescent="0.2">
      <c r="C48" s="11"/>
      <c r="K48" s="11"/>
      <c r="L48" s="11"/>
      <c r="M48" s="11"/>
    </row>
    <row r="49" spans="3:13" ht="11" customHeight="1" x14ac:dyDescent="0.2">
      <c r="C49" s="11"/>
      <c r="K49" s="11"/>
      <c r="L49" s="11"/>
      <c r="M49" s="11"/>
    </row>
    <row r="50" spans="3:13" ht="11" customHeight="1" x14ac:dyDescent="0.2">
      <c r="C50" s="11"/>
      <c r="K50" s="11"/>
      <c r="L50" s="11"/>
      <c r="M50" s="11"/>
    </row>
    <row r="51" spans="3:13" ht="11" customHeight="1" x14ac:dyDescent="0.2">
      <c r="C51" s="11"/>
      <c r="K51" s="11"/>
      <c r="L51" s="11"/>
      <c r="M51" s="11"/>
    </row>
    <row r="52" spans="3:13" ht="11" customHeight="1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ht="11" customHeight="1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ht="11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ht="11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ht="11" customHeight="1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ht="11" customHeight="1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ht="11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ht="11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ht="11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ortState ref="X41:AK46">
    <sortCondition descending="1" ref="AH41:AH46"/>
  </sortState>
  <mergeCells count="16">
    <mergeCell ref="W38:AK38"/>
    <mergeCell ref="AP38:BF38"/>
    <mergeCell ref="AP27:BF27"/>
    <mergeCell ref="AC18:AR18"/>
    <mergeCell ref="AC16:AR17"/>
    <mergeCell ref="W25:AK26"/>
    <mergeCell ref="AP25:BF26"/>
    <mergeCell ref="W36:AK37"/>
    <mergeCell ref="AP36:BF37"/>
    <mergeCell ref="W27:AK27"/>
    <mergeCell ref="D25:Q26"/>
    <mergeCell ref="T5:AC6"/>
    <mergeCell ref="S9:AD10"/>
    <mergeCell ref="C1:BF1"/>
    <mergeCell ref="C2:BF2"/>
    <mergeCell ref="C3:BF3"/>
  </mergeCells>
  <phoneticPr fontId="33" type="noConversion"/>
  <conditionalFormatting sqref="X41:X46">
    <cfRule type="duplicateValues" dxfId="141" priority="613"/>
  </conditionalFormatting>
  <printOptions horizontalCentered="1"/>
  <pageMargins left="0.19685039370078741" right="0.19685039370078741" top="0.19685039370078741" bottom="0.19685039370078741" header="0.31496062992125984" footer="0.23622047244094491"/>
  <pageSetup paperSize="9" scale="85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CH48"/>
  <sheetViews>
    <sheetView view="pageBreakPreview" topLeftCell="A16" zoomScale="140" zoomScaleNormal="140" zoomScaleSheetLayoutView="100" zoomScalePageLayoutView="140" workbookViewId="0">
      <selection activeCell="BD41" sqref="BD41"/>
    </sheetView>
  </sheetViews>
  <sheetFormatPr baseColWidth="10" defaultColWidth="2.6640625" defaultRowHeight="11" customHeight="1" x14ac:dyDescent="0.2"/>
  <cols>
    <col min="1" max="5" width="2.6640625" style="57"/>
    <col min="6" max="13" width="3.33203125" style="57" customWidth="1"/>
    <col min="14" max="16384" width="2.6640625" style="57"/>
  </cols>
  <sheetData>
    <row r="1" spans="1:62" ht="11" customHeight="1" x14ac:dyDescent="0.2">
      <c r="A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22"/>
      <c r="BH1" s="22"/>
      <c r="BI1" s="22"/>
      <c r="BJ1" s="22"/>
    </row>
    <row r="2" spans="1:62" ht="11" customHeight="1" x14ac:dyDescent="0.2">
      <c r="A2" s="11"/>
      <c r="C2" s="470" t="s">
        <v>105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22"/>
      <c r="BH2" s="22"/>
      <c r="BI2" s="22"/>
      <c r="BJ2" s="22"/>
    </row>
    <row r="3" spans="1:62" ht="11" customHeight="1" x14ac:dyDescent="0.2">
      <c r="A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22"/>
      <c r="BH3" s="22"/>
      <c r="BI3" s="22"/>
      <c r="BJ3" s="22"/>
    </row>
    <row r="4" spans="1:62" ht="11" customHeight="1" thickBot="1" x14ac:dyDescent="0.25">
      <c r="A4" s="11"/>
    </row>
    <row r="5" spans="1:62" ht="11" customHeight="1" x14ac:dyDescent="0.2">
      <c r="A5" s="11"/>
      <c r="N5" s="477" t="s">
        <v>7</v>
      </c>
      <c r="O5" s="478"/>
      <c r="P5" s="478"/>
      <c r="Q5" s="478"/>
      <c r="R5" s="478"/>
      <c r="S5" s="478"/>
      <c r="T5" s="478"/>
      <c r="U5" s="478"/>
      <c r="V5" s="478"/>
      <c r="W5" s="479"/>
    </row>
    <row r="6" spans="1:62" ht="11" customHeight="1" thickBot="1" x14ac:dyDescent="0.25">
      <c r="A6" s="11"/>
      <c r="N6" s="480"/>
      <c r="O6" s="481"/>
      <c r="P6" s="481"/>
      <c r="Q6" s="481"/>
      <c r="R6" s="481"/>
      <c r="S6" s="481"/>
      <c r="T6" s="481"/>
      <c r="U6" s="481"/>
      <c r="V6" s="481"/>
      <c r="W6" s="482"/>
    </row>
    <row r="7" spans="1:62" ht="11" customHeight="1" x14ac:dyDescent="0.2">
      <c r="A7" s="2"/>
      <c r="R7" s="46"/>
      <c r="S7" s="2"/>
    </row>
    <row r="8" spans="1:62" ht="11" customHeight="1" thickBot="1" x14ac:dyDescent="0.25">
      <c r="A8" s="2"/>
      <c r="R8" s="32"/>
    </row>
    <row r="9" spans="1:62" ht="11" customHeight="1" x14ac:dyDescent="0.2">
      <c r="A9" s="2"/>
      <c r="C9" s="76"/>
      <c r="D9" s="1"/>
      <c r="E9" s="1"/>
      <c r="F9" s="1"/>
      <c r="G9" s="1"/>
      <c r="H9" s="1"/>
      <c r="I9" s="1"/>
      <c r="J9" s="1"/>
      <c r="K9" s="1"/>
      <c r="L9" s="1"/>
      <c r="M9" s="471" t="s">
        <v>106</v>
      </c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3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</row>
    <row r="10" spans="1:62" ht="11" customHeight="1" thickBot="1" x14ac:dyDescent="0.25">
      <c r="C10" s="76"/>
      <c r="D10" s="1"/>
      <c r="E10" s="1"/>
      <c r="F10" s="1"/>
      <c r="G10" s="1"/>
      <c r="H10" s="1"/>
      <c r="I10" s="1"/>
      <c r="J10" s="1"/>
      <c r="K10" s="1"/>
      <c r="L10" s="1"/>
      <c r="M10" s="474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</row>
    <row r="11" spans="1:62" ht="11" customHeight="1" x14ac:dyDescent="0.2">
      <c r="C11" s="7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8"/>
      <c r="S11" s="67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1:62" ht="11" customHeight="1" x14ac:dyDescent="0.2">
      <c r="M12" s="2"/>
      <c r="N12" s="2"/>
      <c r="O12" s="2"/>
      <c r="P12" s="2"/>
      <c r="Q12" s="2"/>
      <c r="R12" s="42"/>
      <c r="S12" s="71"/>
    </row>
    <row r="13" spans="1:62" ht="11" customHeight="1" thickBot="1" x14ac:dyDescent="0.25">
      <c r="M13" s="2"/>
      <c r="N13" s="2"/>
      <c r="O13" s="2"/>
      <c r="P13" s="2"/>
      <c r="Q13" s="2"/>
      <c r="R13" s="42"/>
      <c r="S13" s="71"/>
      <c r="AQ13" s="2"/>
    </row>
    <row r="14" spans="1:62" ht="11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3"/>
      <c r="AL14" s="2"/>
      <c r="AM14" s="2"/>
      <c r="AN14" s="2"/>
      <c r="AO14" s="2"/>
      <c r="AP14" s="2"/>
      <c r="AQ14" s="29"/>
      <c r="AR14" s="29"/>
      <c r="AS14" s="29"/>
      <c r="AT14" s="29"/>
      <c r="AU14" s="29"/>
      <c r="AV14" s="29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2" ht="11" customHeight="1" thickBo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4"/>
      <c r="AL15" s="5"/>
      <c r="AM15" s="5"/>
      <c r="AN15" s="5"/>
      <c r="AO15" s="5"/>
      <c r="AP15" s="5"/>
      <c r="AQ15" s="5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2" ht="11" customHeight="1" x14ac:dyDescent="0.2">
      <c r="C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90" t="s">
        <v>65</v>
      </c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3:86" ht="11" customHeight="1" thickBot="1" x14ac:dyDescent="0.25">
      <c r="C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93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5"/>
      <c r="AS17" s="2"/>
      <c r="AT17" s="2"/>
      <c r="AU17" s="2"/>
      <c r="AW17" s="2"/>
      <c r="AX17" s="2"/>
      <c r="AY17" s="2"/>
      <c r="AZ17" s="66"/>
      <c r="BA17" s="66"/>
      <c r="BB17" s="66"/>
      <c r="BC17" s="66"/>
      <c r="BD17" s="66"/>
      <c r="BE17" s="2"/>
      <c r="BF17" s="2"/>
      <c r="BG17" s="2"/>
      <c r="BH17" s="2"/>
      <c r="BI17" s="2"/>
    </row>
    <row r="18" spans="3:86" ht="11" customHeight="1" thickBot="1" x14ac:dyDescent="0.25">
      <c r="D18" s="2"/>
      <c r="E18" s="2"/>
      <c r="F18" s="2"/>
      <c r="G18" s="2"/>
      <c r="H18" s="2"/>
      <c r="I18" s="2"/>
      <c r="K18" s="2"/>
      <c r="L18" s="4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496" t="s">
        <v>1388</v>
      </c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3:86" ht="11" customHeight="1" x14ac:dyDescent="0.2">
      <c r="D19" s="2"/>
      <c r="E19" s="2"/>
      <c r="F19" s="2"/>
      <c r="G19" s="2"/>
      <c r="H19" s="2"/>
      <c r="I19" s="2"/>
      <c r="K19" s="2"/>
      <c r="L19" s="42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3:86" ht="11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42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3:86" ht="11" customHeight="1" x14ac:dyDescent="0.2">
      <c r="C21" s="2"/>
      <c r="D21" s="2"/>
      <c r="L21" s="72"/>
      <c r="M21" s="3"/>
      <c r="N21" s="2"/>
      <c r="O21" s="2"/>
      <c r="P21" s="2"/>
      <c r="Q21" s="2"/>
      <c r="R21" s="2"/>
      <c r="S21" s="2"/>
      <c r="T21" s="2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4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59"/>
      <c r="AY21" s="59"/>
      <c r="AZ21" s="2"/>
      <c r="BA21" s="2"/>
      <c r="BB21" s="2"/>
      <c r="BC21" s="2"/>
      <c r="BD21" s="2"/>
      <c r="BE21" s="2"/>
      <c r="BF21" s="2"/>
    </row>
    <row r="22" spans="3:86" ht="11" customHeight="1" x14ac:dyDescent="0.2">
      <c r="C22" s="2"/>
      <c r="D22" s="2"/>
      <c r="L22" s="72"/>
      <c r="M22" s="3"/>
      <c r="N22" s="2"/>
      <c r="O22" s="2"/>
      <c r="P22" s="2"/>
      <c r="Q22" s="2"/>
      <c r="R22" s="2"/>
      <c r="S22" s="2"/>
      <c r="T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59"/>
      <c r="AY22" s="59"/>
      <c r="AZ22" s="2"/>
      <c r="BA22" s="2"/>
      <c r="BB22" s="2"/>
      <c r="BC22" s="2"/>
      <c r="BD22" s="2"/>
      <c r="BE22" s="2"/>
      <c r="BF22" s="2"/>
    </row>
    <row r="23" spans="3:86" ht="11" customHeight="1" thickBot="1" x14ac:dyDescent="0.25">
      <c r="C23" s="2"/>
      <c r="D23" s="2"/>
      <c r="L23" s="75"/>
      <c r="M23" s="65"/>
      <c r="N23" s="2"/>
      <c r="O23" s="2"/>
      <c r="P23" s="2"/>
      <c r="Q23" s="2"/>
      <c r="R23" s="2"/>
      <c r="S23" s="2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3:86" ht="11" customHeight="1" thickBot="1" x14ac:dyDescent="0.25"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"/>
      <c r="T24" s="2"/>
      <c r="U24" s="3"/>
      <c r="V24" s="2"/>
      <c r="W24" s="2"/>
      <c r="X24" s="2"/>
      <c r="Y24" s="2"/>
      <c r="Z24" s="2"/>
      <c r="AA24" s="2"/>
      <c r="AB24" s="5"/>
      <c r="AC24" s="5"/>
      <c r="AD24" s="2"/>
      <c r="AE24" s="2"/>
      <c r="AF24" s="2"/>
      <c r="AG24" s="2"/>
      <c r="AH24" s="2"/>
      <c r="AI24" s="2"/>
      <c r="AJ24" s="2"/>
      <c r="AK24" s="2"/>
      <c r="AL24" s="2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3:86" ht="11" customHeight="1" thickBot="1" x14ac:dyDescent="0.25">
      <c r="C25" s="47"/>
      <c r="D25" s="490" t="s">
        <v>2506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  <c r="R25" s="32"/>
      <c r="S25" s="2"/>
      <c r="T25" s="2"/>
      <c r="U25" s="3"/>
      <c r="V25" s="42"/>
      <c r="W25" s="471" t="s">
        <v>104</v>
      </c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3"/>
      <c r="AL25" s="2"/>
      <c r="AN25" s="3"/>
      <c r="AO25" s="2"/>
      <c r="AP25" s="471" t="s">
        <v>79</v>
      </c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3"/>
    </row>
    <row r="26" spans="3:86" ht="11" customHeight="1" thickBot="1" x14ac:dyDescent="0.25">
      <c r="C26" s="47"/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  <c r="R26" s="32"/>
      <c r="S26" s="2"/>
      <c r="T26" s="2"/>
      <c r="U26" s="6"/>
      <c r="V26" s="40"/>
      <c r="W26" s="474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6"/>
      <c r="AL26" s="2"/>
      <c r="AN26" s="6"/>
      <c r="AO26" s="40"/>
      <c r="AP26" s="474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6"/>
    </row>
    <row r="27" spans="3:86" ht="11" customHeight="1" thickBot="1" x14ac:dyDescent="0.25"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  <c r="S27" s="2"/>
      <c r="T27" s="2"/>
      <c r="U27" s="3"/>
      <c r="V27" s="2"/>
      <c r="W27" s="467" t="s">
        <v>1387</v>
      </c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2"/>
      <c r="AN27" s="3"/>
      <c r="AO27" s="2"/>
      <c r="AP27" s="467" t="s">
        <v>1387</v>
      </c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9"/>
      <c r="BI27" s="57" t="s">
        <v>2211</v>
      </c>
    </row>
    <row r="28" spans="3:86" ht="11" customHeight="1" x14ac:dyDescent="0.2">
      <c r="C28" s="47"/>
      <c r="D28" s="98" t="s">
        <v>95</v>
      </c>
      <c r="E28" s="101" t="s">
        <v>94</v>
      </c>
      <c r="F28" s="112"/>
      <c r="G28" s="112"/>
      <c r="H28" s="112"/>
      <c r="I28" s="112"/>
      <c r="J28" s="112"/>
      <c r="K28" s="108"/>
      <c r="L28" s="108"/>
      <c r="M28" s="108"/>
      <c r="N28" s="99" t="s">
        <v>125</v>
      </c>
      <c r="O28" s="99" t="s">
        <v>10</v>
      </c>
      <c r="P28" s="99" t="s">
        <v>126</v>
      </c>
      <c r="Q28" s="106" t="s">
        <v>127</v>
      </c>
      <c r="R28" s="32"/>
      <c r="S28" s="2"/>
      <c r="T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3:86" ht="11" customHeight="1" x14ac:dyDescent="0.2">
      <c r="C29" s="47"/>
      <c r="D29" s="98">
        <v>1</v>
      </c>
      <c r="E29" s="107" t="s">
        <v>2507</v>
      </c>
      <c r="F29" s="194"/>
      <c r="G29" s="194"/>
      <c r="H29" s="194"/>
      <c r="I29" s="194"/>
      <c r="J29" s="194"/>
      <c r="K29" s="194"/>
      <c r="L29" s="194"/>
      <c r="M29" s="195"/>
      <c r="N29" s="193"/>
      <c r="O29" s="118"/>
      <c r="P29" s="118"/>
      <c r="Q29" s="118">
        <f>O29-P29</f>
        <v>0</v>
      </c>
      <c r="R29" s="32"/>
      <c r="S29" s="2"/>
      <c r="T29" s="2"/>
      <c r="U29" s="3"/>
      <c r="V29" s="2"/>
      <c r="W29" s="100" t="s">
        <v>95</v>
      </c>
      <c r="X29" s="101" t="s">
        <v>94</v>
      </c>
      <c r="Y29" s="113"/>
      <c r="Z29" s="102"/>
      <c r="AA29" s="102"/>
      <c r="AB29" s="102"/>
      <c r="AC29" s="102"/>
      <c r="AD29" s="102"/>
      <c r="AE29" s="102"/>
      <c r="AF29" s="102"/>
      <c r="AG29" s="103"/>
      <c r="AH29" s="99" t="s">
        <v>125</v>
      </c>
      <c r="AI29" s="99" t="s">
        <v>10</v>
      </c>
      <c r="AJ29" s="99" t="s">
        <v>126</v>
      </c>
      <c r="AK29" s="106" t="s">
        <v>127</v>
      </c>
      <c r="AL29" s="2"/>
      <c r="AN29" s="3"/>
      <c r="AO29" s="2"/>
      <c r="AP29" s="100" t="s">
        <v>95</v>
      </c>
      <c r="AQ29" s="101" t="s">
        <v>94</v>
      </c>
      <c r="AR29" s="113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99" t="s">
        <v>125</v>
      </c>
      <c r="BD29" s="99" t="s">
        <v>10</v>
      </c>
      <c r="BE29" s="99" t="s">
        <v>126</v>
      </c>
      <c r="BF29" s="106" t="s">
        <v>127</v>
      </c>
      <c r="BI29" s="57" t="str">
        <f>X29</f>
        <v>Nama Jabatan</v>
      </c>
      <c r="BJ29" s="57">
        <f t="shared" ref="BJ29:BR29" si="0">Y29</f>
        <v>0</v>
      </c>
      <c r="BK29" s="57">
        <f t="shared" si="0"/>
        <v>0</v>
      </c>
      <c r="BL29" s="57">
        <f t="shared" si="0"/>
        <v>0</v>
      </c>
      <c r="BM29" s="57">
        <f t="shared" si="0"/>
        <v>0</v>
      </c>
      <c r="BN29" s="57">
        <f t="shared" si="0"/>
        <v>0</v>
      </c>
      <c r="BO29" s="57">
        <f t="shared" si="0"/>
        <v>0</v>
      </c>
      <c r="BP29" s="57">
        <f t="shared" si="0"/>
        <v>0</v>
      </c>
      <c r="BQ29" s="57">
        <f t="shared" si="0"/>
        <v>0</v>
      </c>
      <c r="BR29" s="57">
        <f t="shared" si="0"/>
        <v>0</v>
      </c>
      <c r="BS29" s="57" t="str">
        <f>AH29</f>
        <v>JC</v>
      </c>
      <c r="BV29" s="57" t="str">
        <f>AQ29</f>
        <v>Nama Jabatan</v>
      </c>
      <c r="BW29" s="57">
        <f t="shared" ref="BW29:CH29" si="1">AR29</f>
        <v>0</v>
      </c>
      <c r="BX29" s="57">
        <f t="shared" si="1"/>
        <v>0</v>
      </c>
      <c r="BY29" s="57">
        <f t="shared" si="1"/>
        <v>0</v>
      </c>
      <c r="BZ29" s="57">
        <f t="shared" si="1"/>
        <v>0</v>
      </c>
      <c r="CA29" s="57">
        <f t="shared" si="1"/>
        <v>0</v>
      </c>
      <c r="CB29" s="57">
        <f t="shared" si="1"/>
        <v>0</v>
      </c>
      <c r="CC29" s="57">
        <f t="shared" si="1"/>
        <v>0</v>
      </c>
      <c r="CD29" s="57">
        <f t="shared" si="1"/>
        <v>0</v>
      </c>
      <c r="CE29" s="57">
        <f t="shared" si="1"/>
        <v>0</v>
      </c>
      <c r="CF29" s="57">
        <f t="shared" si="1"/>
        <v>0</v>
      </c>
      <c r="CG29" s="57">
        <f t="shared" si="1"/>
        <v>0</v>
      </c>
      <c r="CH29" s="57" t="str">
        <f t="shared" si="1"/>
        <v>JC</v>
      </c>
    </row>
    <row r="30" spans="3:86" x14ac:dyDescent="0.2">
      <c r="C30" s="49"/>
      <c r="D30" s="98">
        <v>2</v>
      </c>
      <c r="E30" s="107" t="s">
        <v>2508</v>
      </c>
      <c r="F30" s="194"/>
      <c r="G30" s="194"/>
      <c r="H30" s="194"/>
      <c r="I30" s="194"/>
      <c r="J30" s="194"/>
      <c r="K30" s="194"/>
      <c r="L30" s="194"/>
      <c r="M30" s="195"/>
      <c r="N30" s="193"/>
      <c r="O30" s="118"/>
      <c r="P30" s="118"/>
      <c r="Q30" s="118">
        <f>O30-P30</f>
        <v>0</v>
      </c>
      <c r="R30" s="32"/>
      <c r="S30" s="2"/>
      <c r="T30" s="2"/>
      <c r="U30" s="3"/>
      <c r="V30" s="2"/>
      <c r="W30" s="98">
        <v>1</v>
      </c>
      <c r="X30" s="101" t="s">
        <v>1585</v>
      </c>
      <c r="Y30" s="102"/>
      <c r="Z30" s="102"/>
      <c r="AA30" s="102"/>
      <c r="AB30" s="102"/>
      <c r="AC30" s="102"/>
      <c r="AD30" s="102"/>
      <c r="AE30" s="102"/>
      <c r="AF30" s="102"/>
      <c r="AG30" s="103"/>
      <c r="AH30" s="118">
        <v>6</v>
      </c>
      <c r="AI30" s="189" t="e">
        <f>COUNTIFS(#REF!,X30,#REF!,$BI$27)</f>
        <v>#REF!</v>
      </c>
      <c r="AJ30" s="118"/>
      <c r="AK30" s="118" t="e">
        <f>AI30-AJ30</f>
        <v>#REF!</v>
      </c>
      <c r="AL30" s="11"/>
      <c r="AN30" s="3"/>
      <c r="AO30" s="2"/>
      <c r="AP30" s="98">
        <v>1</v>
      </c>
      <c r="AQ30" s="101" t="s">
        <v>1703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118">
        <v>6</v>
      </c>
      <c r="BD30" s="189" t="e">
        <f>COUNTIFS(#REF!,AQ30,#REF!,$BI$27)</f>
        <v>#REF!</v>
      </c>
      <c r="BE30" s="118"/>
      <c r="BF30" s="118" t="e">
        <f t="shared" ref="BF30:BF33" si="2">BD30-BE30</f>
        <v>#REF!</v>
      </c>
      <c r="BI30" s="398" t="e">
        <f>IF(X30="","",VLOOKUP(X30,'Konversi Jab'!$C$4:$G$512,2,FALSE))</f>
        <v>#N/A</v>
      </c>
      <c r="BJ30" s="398"/>
      <c r="BK30" s="398"/>
      <c r="BL30" s="398"/>
      <c r="BM30" s="398"/>
      <c r="BN30" s="398"/>
      <c r="BO30" s="398"/>
      <c r="BP30" s="398"/>
      <c r="BQ30" s="398"/>
      <c r="BR30" s="398"/>
      <c r="BS30" s="397" t="e">
        <f>IF(X30="","",VLOOKUP(X30,'Konversi Jab'!$C$4:$G$512,4,FALSE))</f>
        <v>#N/A</v>
      </c>
      <c r="BV30" s="398" t="e">
        <f>IF(AQ30="","",VLOOKUP(AQ30,'Konversi Jab'!$C$4:$G$512,2,FALSE))</f>
        <v>#N/A</v>
      </c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7" t="e">
        <f>IF(AQ30="","",VLOOKUP(AQ30,'Konversi Jab'!$C$4:$G$512,4,FALSE))</f>
        <v>#N/A</v>
      </c>
    </row>
    <row r="31" spans="3:86" ht="11" customHeight="1" x14ac:dyDescent="0.2">
      <c r="C31" s="49"/>
      <c r="D31" s="98">
        <v>3</v>
      </c>
      <c r="E31" s="107" t="s">
        <v>2509</v>
      </c>
      <c r="F31" s="194"/>
      <c r="G31" s="194"/>
      <c r="H31" s="194"/>
      <c r="I31" s="194"/>
      <c r="J31" s="194"/>
      <c r="K31" s="194"/>
      <c r="L31" s="194"/>
      <c r="M31" s="194"/>
      <c r="N31" s="193"/>
      <c r="O31" s="118"/>
      <c r="P31" s="118"/>
      <c r="Q31" s="118"/>
      <c r="R31" s="32"/>
      <c r="S31" s="2"/>
      <c r="T31" s="2"/>
      <c r="U31" s="3"/>
      <c r="V31" s="2"/>
      <c r="W31" s="100">
        <v>2</v>
      </c>
      <c r="X31" s="101" t="s">
        <v>1736</v>
      </c>
      <c r="Y31" s="102"/>
      <c r="Z31" s="102"/>
      <c r="AA31" s="102"/>
      <c r="AB31" s="102"/>
      <c r="AC31" s="102"/>
      <c r="AD31" s="102"/>
      <c r="AE31" s="102"/>
      <c r="AF31" s="102"/>
      <c r="AG31" s="103"/>
      <c r="AH31" s="118">
        <v>6</v>
      </c>
      <c r="AI31" s="189" t="e">
        <f>COUNTIFS(#REF!,X31,#REF!,$BI$27)</f>
        <v>#REF!</v>
      </c>
      <c r="AJ31" s="118"/>
      <c r="AK31" s="118" t="e">
        <f>AI31-AJ31</f>
        <v>#REF!</v>
      </c>
      <c r="AL31" s="11"/>
      <c r="AN31" s="3"/>
      <c r="AO31" s="2"/>
      <c r="AP31" s="100">
        <v>2</v>
      </c>
      <c r="AQ31" s="101" t="s">
        <v>1355</v>
      </c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118">
        <v>5</v>
      </c>
      <c r="BD31" s="189" t="e">
        <f>COUNTIFS(#REF!,AQ31,#REF!,$BI$27)</f>
        <v>#REF!</v>
      </c>
      <c r="BE31" s="118"/>
      <c r="BF31" s="118" t="e">
        <f t="shared" si="2"/>
        <v>#REF!</v>
      </c>
      <c r="BI31" s="398" t="e">
        <f>IF(X31="","",VLOOKUP(X31,'Konversi Jab'!$C$4:$G$512,2,FALSE))</f>
        <v>#N/A</v>
      </c>
      <c r="BJ31" s="398"/>
      <c r="BK31" s="398"/>
      <c r="BL31" s="398"/>
      <c r="BM31" s="398"/>
      <c r="BN31" s="398"/>
      <c r="BO31" s="398"/>
      <c r="BP31" s="398"/>
      <c r="BQ31" s="398"/>
      <c r="BR31" s="398"/>
      <c r="BS31" s="397" t="e">
        <f>IF(X31="","",VLOOKUP(X31,'Konversi Jab'!$C$4:$G$512,4,FALSE))</f>
        <v>#N/A</v>
      </c>
      <c r="BV31" s="398" t="str">
        <f>IF(AQ31="","",VLOOKUP(AQ31,'Konversi Jab'!$C$4:$G$512,2,FALSE))</f>
        <v>Pengadministrasi Akademik</v>
      </c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7">
        <f>IF(AQ31="","",VLOOKUP(AQ31,'Konversi Jab'!$C$4:$G$512,4,FALSE))</f>
        <v>5</v>
      </c>
    </row>
    <row r="32" spans="3:86" ht="11" customHeight="1" x14ac:dyDescent="0.2">
      <c r="C32" s="49"/>
      <c r="D32" s="98"/>
      <c r="E32" s="101" t="s">
        <v>1434</v>
      </c>
      <c r="F32" s="426" t="s">
        <v>2510</v>
      </c>
      <c r="G32" s="402"/>
      <c r="H32" s="402"/>
      <c r="I32" s="402"/>
      <c r="J32" s="402"/>
      <c r="K32" s="403"/>
      <c r="L32" s="403"/>
      <c r="M32" s="403"/>
      <c r="N32" s="401">
        <v>13</v>
      </c>
      <c r="O32" s="401">
        <v>16</v>
      </c>
      <c r="P32" s="401">
        <v>20</v>
      </c>
      <c r="Q32" s="401">
        <f t="shared" ref="Q32:Q45" si="3">O32-P32</f>
        <v>-4</v>
      </c>
      <c r="R32" s="32"/>
      <c r="S32" s="2"/>
      <c r="T32" s="2"/>
      <c r="U32" s="3"/>
      <c r="V32" s="2"/>
      <c r="W32" s="98">
        <v>3</v>
      </c>
      <c r="X32" s="101" t="s">
        <v>1616</v>
      </c>
      <c r="Y32" s="102"/>
      <c r="Z32" s="102"/>
      <c r="AA32" s="102"/>
      <c r="AB32" s="102"/>
      <c r="AC32" s="102"/>
      <c r="AD32" s="102"/>
      <c r="AE32" s="102"/>
      <c r="AF32" s="102"/>
      <c r="AG32" s="103"/>
      <c r="AH32" s="118">
        <v>5</v>
      </c>
      <c r="AI32" s="189" t="e">
        <f>COUNTIFS(#REF!,X32,#REF!,$BI$27)</f>
        <v>#REF!</v>
      </c>
      <c r="AJ32" s="118"/>
      <c r="AK32" s="118" t="e">
        <f>AI32-AJ32</f>
        <v>#REF!</v>
      </c>
      <c r="AL32" s="11"/>
      <c r="AN32" s="3"/>
      <c r="AO32" s="2"/>
      <c r="AP32" s="98">
        <v>3</v>
      </c>
      <c r="AQ32" s="101" t="s">
        <v>1649</v>
      </c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118">
        <v>5</v>
      </c>
      <c r="BD32" s="189" t="e">
        <f>COUNTIFS(#REF!,AQ32,#REF!,$BI$27)</f>
        <v>#REF!</v>
      </c>
      <c r="BE32" s="118"/>
      <c r="BF32" s="118" t="e">
        <f t="shared" si="2"/>
        <v>#REF!</v>
      </c>
      <c r="BI32" s="398" t="e">
        <f>IF(X32="","",VLOOKUP(X32,'Konversi Jab'!$C$4:$G$512,2,FALSE))</f>
        <v>#N/A</v>
      </c>
      <c r="BJ32" s="398"/>
      <c r="BK32" s="398"/>
      <c r="BL32" s="398"/>
      <c r="BM32" s="398"/>
      <c r="BN32" s="398"/>
      <c r="BO32" s="398"/>
      <c r="BP32" s="398"/>
      <c r="BQ32" s="398"/>
      <c r="BR32" s="398"/>
      <c r="BS32" s="397" t="e">
        <f>IF(X32="","",VLOOKUP(X32,'Konversi Jab'!$C$4:$G$512,4,FALSE))</f>
        <v>#N/A</v>
      </c>
      <c r="BV32" s="398" t="e">
        <f>IF(AQ32="","",VLOOKUP(AQ32,'Konversi Jab'!$C$4:$G$512,2,FALSE))</f>
        <v>#N/A</v>
      </c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7" t="e">
        <f>IF(AQ32="","",VLOOKUP(AQ32,'Konversi Jab'!$C$4:$G$512,4,FALSE))</f>
        <v>#N/A</v>
      </c>
    </row>
    <row r="33" spans="2:86" ht="11" customHeight="1" x14ac:dyDescent="0.2">
      <c r="C33" s="49"/>
      <c r="D33" s="98"/>
      <c r="E33" s="101" t="s">
        <v>1435</v>
      </c>
      <c r="F33" s="426" t="s">
        <v>2511</v>
      </c>
      <c r="G33" s="402"/>
      <c r="H33" s="402"/>
      <c r="I33" s="402"/>
      <c r="J33" s="402"/>
      <c r="K33" s="403"/>
      <c r="L33" s="403"/>
      <c r="M33" s="403"/>
      <c r="N33" s="401">
        <v>11</v>
      </c>
      <c r="O33" s="401">
        <v>53</v>
      </c>
      <c r="P33" s="401">
        <v>84</v>
      </c>
      <c r="Q33" s="401">
        <f t="shared" si="3"/>
        <v>-31</v>
      </c>
      <c r="R33" s="32"/>
      <c r="S33" s="2"/>
      <c r="T33" s="2"/>
      <c r="U33" s="3"/>
      <c r="V33" s="2"/>
      <c r="W33" s="88"/>
      <c r="X33" s="86"/>
      <c r="Y33" s="85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N33" s="3"/>
      <c r="AO33" s="2"/>
      <c r="AP33" s="100">
        <v>4</v>
      </c>
      <c r="AQ33" s="107" t="s">
        <v>1991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118">
        <v>3</v>
      </c>
      <c r="BD33" s="189" t="e">
        <f>COUNTIFS(#REF!,AQ33,#REF!,$BI$27)</f>
        <v>#REF!</v>
      </c>
      <c r="BE33" s="193"/>
      <c r="BF33" s="118" t="e">
        <f t="shared" si="2"/>
        <v>#REF!</v>
      </c>
      <c r="BI33" s="398" t="str">
        <f>IF(X33="","",VLOOKUP(X33,'Konversi Jab'!$C$4:$G$512,2,FALSE))</f>
        <v/>
      </c>
      <c r="BJ33" s="398"/>
      <c r="BK33" s="398"/>
      <c r="BL33" s="398"/>
      <c r="BM33" s="398"/>
      <c r="BN33" s="398"/>
      <c r="BO33" s="398"/>
      <c r="BP33" s="398"/>
      <c r="BQ33" s="398"/>
      <c r="BR33" s="398"/>
      <c r="BS33" s="397" t="str">
        <f>IF(X33="","",VLOOKUP(X33,'Konversi Jab'!$C$4:$G$512,4,FALSE))</f>
        <v/>
      </c>
      <c r="BV33" s="398" t="e">
        <f>IF(AQ33="","",VLOOKUP(AQ33,'Konversi Jab'!$C$4:$G$512,2,FALSE))</f>
        <v>#N/A</v>
      </c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7" t="e">
        <f>IF(AQ33="","",VLOOKUP(AQ33,'Konversi Jab'!$C$4:$G$512,4,FALSE))</f>
        <v>#N/A</v>
      </c>
    </row>
    <row r="34" spans="2:86" ht="11" customHeight="1" x14ac:dyDescent="0.2">
      <c r="B34" s="59"/>
      <c r="C34" s="49"/>
      <c r="D34" s="98"/>
      <c r="E34" s="101" t="s">
        <v>1436</v>
      </c>
      <c r="F34" s="426" t="s">
        <v>2512</v>
      </c>
      <c r="G34" s="402"/>
      <c r="H34" s="402"/>
      <c r="I34" s="402"/>
      <c r="J34" s="402"/>
      <c r="K34" s="403"/>
      <c r="L34" s="403"/>
      <c r="M34" s="403"/>
      <c r="N34" s="401">
        <v>9</v>
      </c>
      <c r="O34" s="401">
        <v>68</v>
      </c>
      <c r="P34" s="401">
        <v>51</v>
      </c>
      <c r="Q34" s="401">
        <f t="shared" si="3"/>
        <v>17</v>
      </c>
      <c r="R34" s="32"/>
      <c r="S34" s="2"/>
      <c r="T34" s="11"/>
      <c r="U34" s="9"/>
      <c r="V34" s="11"/>
      <c r="W34" s="10"/>
      <c r="X34" s="11"/>
      <c r="Y34" s="11"/>
      <c r="Z34" s="11"/>
      <c r="AA34" s="12"/>
      <c r="AB34" s="22"/>
      <c r="AC34" s="11"/>
      <c r="AD34" s="11"/>
      <c r="AE34" s="10"/>
      <c r="AF34" s="11"/>
      <c r="AG34" s="11"/>
      <c r="AH34" s="11"/>
      <c r="AI34" s="11"/>
      <c r="AJ34" s="12"/>
      <c r="AK34" s="12"/>
      <c r="AL34" s="12"/>
      <c r="AM34" s="12"/>
      <c r="AN34" s="9"/>
      <c r="AO34" s="11"/>
      <c r="AP34" s="10"/>
      <c r="AQ34" s="11"/>
      <c r="AR34" s="10"/>
      <c r="AS34" s="10"/>
      <c r="AT34" s="11"/>
      <c r="AU34" s="12"/>
      <c r="AV34" s="12"/>
      <c r="AW34" s="11"/>
      <c r="AX34" s="11"/>
      <c r="AY34" s="11"/>
      <c r="BB34" s="2"/>
      <c r="BC34" s="2"/>
      <c r="BD34" s="11"/>
      <c r="BE34" s="11"/>
      <c r="BF34" s="11"/>
      <c r="BI34" s="398" t="str">
        <f>IF(X34="","",VLOOKUP(X34,'Konversi Jab'!$C$4:$G$512,2,FALSE))</f>
        <v/>
      </c>
      <c r="BJ34" s="398"/>
      <c r="BK34" s="398"/>
      <c r="BL34" s="398"/>
      <c r="BM34" s="398"/>
      <c r="BN34" s="398"/>
      <c r="BO34" s="398"/>
      <c r="BP34" s="398"/>
      <c r="BQ34" s="398"/>
      <c r="BR34" s="398"/>
      <c r="BS34" s="397" t="str">
        <f>IF(X34="","",VLOOKUP(X34,'Konversi Jab'!$C$4:$G$512,4,FALSE))</f>
        <v/>
      </c>
      <c r="BV34" s="398" t="str">
        <f>IF(AQ34="","",VLOOKUP(AQ34,'Konversi Jab'!$C$4:$G$512,2,FALSE))</f>
        <v/>
      </c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7" t="str">
        <f>IF(AQ34="","",VLOOKUP(AQ34,'Konversi Jab'!$C$4:$G$512,4,FALSE))</f>
        <v/>
      </c>
    </row>
    <row r="35" spans="2:86" ht="11" customHeight="1" thickBot="1" x14ac:dyDescent="0.25">
      <c r="C35" s="49"/>
      <c r="D35" s="98"/>
      <c r="E35" s="101" t="s">
        <v>1437</v>
      </c>
      <c r="F35" s="426" t="s">
        <v>2513</v>
      </c>
      <c r="G35" s="402"/>
      <c r="H35" s="402"/>
      <c r="I35" s="402"/>
      <c r="J35" s="402"/>
      <c r="K35" s="403"/>
      <c r="L35" s="403"/>
      <c r="M35" s="403"/>
      <c r="N35" s="401">
        <v>7</v>
      </c>
      <c r="O35" s="401">
        <v>29</v>
      </c>
      <c r="P35" s="401">
        <v>13</v>
      </c>
      <c r="Q35" s="401">
        <f t="shared" si="3"/>
        <v>16</v>
      </c>
      <c r="R35" s="32"/>
      <c r="T35" s="11"/>
      <c r="U35" s="9"/>
      <c r="V35" s="11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71"/>
      <c r="AP35" s="10"/>
      <c r="AQ35" s="11"/>
      <c r="AR35" s="11"/>
      <c r="AS35" s="11"/>
      <c r="AT35" s="11"/>
      <c r="AU35" s="12"/>
      <c r="AV35" s="11"/>
      <c r="AW35" s="12"/>
      <c r="AX35" s="10"/>
      <c r="AY35" s="11"/>
      <c r="AZ35" s="11"/>
      <c r="BA35" s="2"/>
      <c r="BI35" s="398" t="str">
        <f>IF(X35="","",VLOOKUP(X35,'Konversi Jab'!$C$4:$G$512,2,FALSE))</f>
        <v/>
      </c>
      <c r="BJ35" s="398"/>
      <c r="BK35" s="398"/>
      <c r="BL35" s="398"/>
      <c r="BM35" s="398"/>
      <c r="BN35" s="398"/>
      <c r="BO35" s="398"/>
      <c r="BP35" s="398"/>
      <c r="BQ35" s="398"/>
      <c r="BR35" s="398"/>
      <c r="BS35" s="397" t="str">
        <f>IF(X35="","",VLOOKUP(X35,'Konversi Jab'!$C$4:$G$512,4,FALSE))</f>
        <v/>
      </c>
      <c r="BV35" s="398" t="str">
        <f>IF(AQ35="","",VLOOKUP(AQ35,'Konversi Jab'!$C$4:$G$512,2,FALSE))</f>
        <v/>
      </c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7" t="str">
        <f>IF(AQ35="","",VLOOKUP(AQ35,'Konversi Jab'!$C$4:$G$512,4,FALSE))</f>
        <v/>
      </c>
    </row>
    <row r="36" spans="2:86" ht="11" customHeight="1" thickBot="1" x14ac:dyDescent="0.25">
      <c r="C36" s="49"/>
      <c r="D36" s="98"/>
      <c r="E36" s="101" t="s">
        <v>2517</v>
      </c>
      <c r="F36" s="112" t="s">
        <v>2518</v>
      </c>
      <c r="G36" s="112"/>
      <c r="H36" s="112"/>
      <c r="I36" s="112"/>
      <c r="J36" s="112"/>
      <c r="K36" s="108"/>
      <c r="L36" s="108"/>
      <c r="M36" s="108"/>
      <c r="N36" s="118">
        <v>6</v>
      </c>
      <c r="O36" s="118">
        <v>2</v>
      </c>
      <c r="P36" s="118">
        <v>20</v>
      </c>
      <c r="Q36" s="118">
        <f t="shared" si="3"/>
        <v>-18</v>
      </c>
      <c r="R36" s="32"/>
      <c r="T36" s="11"/>
      <c r="U36" s="4"/>
      <c r="V36" s="41"/>
      <c r="W36" s="471" t="s">
        <v>80</v>
      </c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3"/>
      <c r="AL36" s="2"/>
      <c r="AM36" s="11"/>
      <c r="AN36" s="51"/>
      <c r="AO36" s="52"/>
      <c r="AP36" s="471" t="s">
        <v>81</v>
      </c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3"/>
      <c r="BI36" s="398" t="str">
        <f>IF(X36="","",VLOOKUP(X36,'Konversi Jab'!$C$4:$G$512,2,FALSE))</f>
        <v/>
      </c>
      <c r="BJ36" s="398"/>
      <c r="BK36" s="398"/>
      <c r="BL36" s="398"/>
      <c r="BM36" s="398"/>
      <c r="BN36" s="398"/>
      <c r="BO36" s="398"/>
      <c r="BP36" s="398"/>
      <c r="BQ36" s="398"/>
      <c r="BR36" s="398"/>
      <c r="BS36" s="397" t="str">
        <f>IF(X36="","",VLOOKUP(X36,'Konversi Jab'!$C$4:$G$512,4,FALSE))</f>
        <v/>
      </c>
      <c r="BV36" s="398" t="str">
        <f>IF(AQ36="","",VLOOKUP(AQ36,'Konversi Jab'!$C$4:$G$512,2,FALSE))</f>
        <v/>
      </c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7" t="str">
        <f>IF(AQ36="","",VLOOKUP(AQ36,'Konversi Jab'!$C$4:$G$512,4,FALSE))</f>
        <v/>
      </c>
    </row>
    <row r="37" spans="2:86" ht="11" customHeight="1" thickBot="1" x14ac:dyDescent="0.25">
      <c r="C37" s="49"/>
      <c r="D37" s="98">
        <v>4</v>
      </c>
      <c r="E37" s="101" t="s">
        <v>2514</v>
      </c>
      <c r="F37" s="112"/>
      <c r="G37" s="112"/>
      <c r="H37" s="112"/>
      <c r="I37" s="112"/>
      <c r="J37" s="112"/>
      <c r="K37" s="108"/>
      <c r="L37" s="108"/>
      <c r="M37" s="108"/>
      <c r="N37" s="118"/>
      <c r="O37" s="118"/>
      <c r="P37" s="118"/>
      <c r="Q37" s="118">
        <f t="shared" si="3"/>
        <v>0</v>
      </c>
      <c r="R37" s="32"/>
      <c r="T37" s="11"/>
      <c r="U37" s="2"/>
      <c r="V37" s="2"/>
      <c r="W37" s="474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6"/>
      <c r="AL37" s="2"/>
      <c r="AM37" s="11"/>
      <c r="AN37" s="11"/>
      <c r="AO37" s="23"/>
      <c r="AP37" s="474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6"/>
      <c r="BI37" s="398" t="str">
        <f>IF(X37="","",VLOOKUP(X37,'Konversi Jab'!$C$4:$G$512,2,FALSE))</f>
        <v/>
      </c>
      <c r="BJ37" s="398"/>
      <c r="BK37" s="398"/>
      <c r="BL37" s="398"/>
      <c r="BM37" s="398"/>
      <c r="BN37" s="398"/>
      <c r="BO37" s="398"/>
      <c r="BP37" s="398"/>
      <c r="BQ37" s="398"/>
      <c r="BR37" s="398"/>
      <c r="BS37" s="397" t="str">
        <f>IF(X37="","",VLOOKUP(X37,'Konversi Jab'!$C$4:$G$512,4,FALSE))</f>
        <v/>
      </c>
      <c r="BV37" s="398" t="str">
        <f>IF(AQ37="","",VLOOKUP(AQ37,'Konversi Jab'!$C$4:$G$512,2,FALSE))</f>
        <v/>
      </c>
      <c r="BW37" s="398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7" t="str">
        <f>IF(AQ37="","",VLOOKUP(AQ37,'Konversi Jab'!$C$4:$G$512,4,FALSE))</f>
        <v/>
      </c>
    </row>
    <row r="38" spans="2:86" ht="11" customHeight="1" thickBot="1" x14ac:dyDescent="0.25">
      <c r="C38" s="49"/>
      <c r="D38" s="98">
        <v>5</v>
      </c>
      <c r="E38" s="101" t="s">
        <v>2515</v>
      </c>
      <c r="F38" s="112"/>
      <c r="G38" s="112"/>
      <c r="H38" s="112"/>
      <c r="I38" s="112"/>
      <c r="J38" s="112"/>
      <c r="K38" s="108"/>
      <c r="L38" s="108"/>
      <c r="M38" s="108"/>
      <c r="N38" s="118"/>
      <c r="O38" s="118"/>
      <c r="P38" s="118"/>
      <c r="Q38" s="118">
        <f t="shared" si="3"/>
        <v>0</v>
      </c>
      <c r="R38" s="32"/>
      <c r="T38" s="11"/>
      <c r="U38" s="2"/>
      <c r="V38" s="2"/>
      <c r="W38" s="467" t="s">
        <v>1387</v>
      </c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9"/>
      <c r="AL38" s="2"/>
      <c r="AM38" s="11"/>
      <c r="AN38" s="11"/>
      <c r="AO38" s="23"/>
      <c r="AP38" s="467" t="s">
        <v>1387</v>
      </c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9"/>
      <c r="BI38" s="398" t="str">
        <f>IF(X38="","",VLOOKUP(X38,'Konversi Jab'!$C$4:$G$512,2,FALSE))</f>
        <v/>
      </c>
      <c r="BJ38" s="398"/>
      <c r="BK38" s="398"/>
      <c r="BL38" s="398"/>
      <c r="BM38" s="398"/>
      <c r="BN38" s="398"/>
      <c r="BO38" s="398"/>
      <c r="BP38" s="398"/>
      <c r="BQ38" s="398"/>
      <c r="BR38" s="398"/>
      <c r="BS38" s="397" t="str">
        <f>IF(X38="","",VLOOKUP(X38,'Konversi Jab'!$C$4:$G$512,4,FALSE))</f>
        <v/>
      </c>
      <c r="BV38" s="398" t="str">
        <f>IF(AQ38="","",VLOOKUP(AQ38,'Konversi Jab'!$C$4:$G$512,2,FALSE))</f>
        <v/>
      </c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7" t="str">
        <f>IF(AQ38="","",VLOOKUP(AQ38,'Konversi Jab'!$C$4:$G$512,4,FALSE))</f>
        <v/>
      </c>
    </row>
    <row r="39" spans="2:86" ht="11" customHeight="1" x14ac:dyDescent="0.2">
      <c r="C39" s="49"/>
      <c r="D39" s="98">
        <v>6</v>
      </c>
      <c r="E39" s="427" t="s">
        <v>2137</v>
      </c>
      <c r="F39" s="402"/>
      <c r="G39" s="402"/>
      <c r="H39" s="402"/>
      <c r="I39" s="402"/>
      <c r="J39" s="402"/>
      <c r="K39" s="403"/>
      <c r="L39" s="403"/>
      <c r="M39" s="403"/>
      <c r="N39" s="401">
        <v>11</v>
      </c>
      <c r="O39" s="189" t="e">
        <f>COUNTIFS(#REF!,E39,#REF!,$BI$27)</f>
        <v>#REF!</v>
      </c>
      <c r="P39" s="401"/>
      <c r="Q39" s="401" t="e">
        <f t="shared" si="3"/>
        <v>#REF!</v>
      </c>
      <c r="R39" s="32"/>
      <c r="T39" s="1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0"/>
      <c r="AN39" s="10"/>
      <c r="AO39" s="23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I39" s="398" t="str">
        <f>IF(X39="","",VLOOKUP(X39,'Konversi Jab'!$C$4:$G$512,2,FALSE))</f>
        <v/>
      </c>
      <c r="BJ39" s="398"/>
      <c r="BK39" s="398"/>
      <c r="BL39" s="398"/>
      <c r="BM39" s="398"/>
      <c r="BN39" s="398"/>
      <c r="BO39" s="398"/>
      <c r="BP39" s="398"/>
      <c r="BQ39" s="398"/>
      <c r="BR39" s="398"/>
      <c r="BS39" s="397" t="str">
        <f>IF(X39="","",VLOOKUP(X39,'Konversi Jab'!$C$4:$G$512,4,FALSE))</f>
        <v/>
      </c>
      <c r="BV39" s="398" t="str">
        <f>IF(AQ39="","",VLOOKUP(AQ39,'Konversi Jab'!$C$4:$G$512,2,FALSE))</f>
        <v/>
      </c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7" t="str">
        <f>IF(AQ39="","",VLOOKUP(AQ39,'Konversi Jab'!$C$4:$G$512,4,FALSE))</f>
        <v/>
      </c>
    </row>
    <row r="40" spans="2:86" ht="11" customHeight="1" x14ac:dyDescent="0.2">
      <c r="C40" s="49"/>
      <c r="D40" s="98">
        <v>7</v>
      </c>
      <c r="E40" s="427" t="s">
        <v>495</v>
      </c>
      <c r="F40" s="428"/>
      <c r="G40" s="428"/>
      <c r="H40" s="428"/>
      <c r="I40" s="428"/>
      <c r="J40" s="428"/>
      <c r="K40" s="428"/>
      <c r="L40" s="428"/>
      <c r="M40" s="429"/>
      <c r="N40" s="430">
        <v>9</v>
      </c>
      <c r="O40" s="189" t="e">
        <f>COUNTIFS(#REF!,E40,#REF!,$BI$27)</f>
        <v>#REF!</v>
      </c>
      <c r="P40" s="401"/>
      <c r="Q40" s="401" t="e">
        <f t="shared" si="3"/>
        <v>#REF!</v>
      </c>
      <c r="R40" s="32"/>
      <c r="T40" s="12"/>
      <c r="U40" s="2"/>
      <c r="V40" s="2"/>
      <c r="W40" s="100" t="s">
        <v>95</v>
      </c>
      <c r="X40" s="101" t="s">
        <v>94</v>
      </c>
      <c r="Y40" s="113"/>
      <c r="Z40" s="102"/>
      <c r="AA40" s="102"/>
      <c r="AB40" s="102"/>
      <c r="AC40" s="102"/>
      <c r="AD40" s="102"/>
      <c r="AE40" s="102"/>
      <c r="AF40" s="102"/>
      <c r="AG40" s="103"/>
      <c r="AH40" s="99" t="s">
        <v>125</v>
      </c>
      <c r="AI40" s="99" t="s">
        <v>10</v>
      </c>
      <c r="AJ40" s="99" t="s">
        <v>126</v>
      </c>
      <c r="AK40" s="106" t="s">
        <v>127</v>
      </c>
      <c r="AL40" s="11"/>
      <c r="AM40" s="11"/>
      <c r="AN40" s="11"/>
      <c r="AO40" s="11"/>
      <c r="AP40" s="100" t="s">
        <v>95</v>
      </c>
      <c r="AQ40" s="101" t="s">
        <v>94</v>
      </c>
      <c r="AR40" s="113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99" t="s">
        <v>125</v>
      </c>
      <c r="BD40" s="99" t="s">
        <v>10</v>
      </c>
      <c r="BE40" s="99" t="s">
        <v>126</v>
      </c>
      <c r="BF40" s="106" t="s">
        <v>127</v>
      </c>
      <c r="BI40" s="398" t="e">
        <f>IF(X40="","",VLOOKUP(X40,'Konversi Jab'!$C$4:$G$512,2,FALSE))</f>
        <v>#N/A</v>
      </c>
      <c r="BJ40" s="398"/>
      <c r="BK40" s="398"/>
      <c r="BL40" s="398"/>
      <c r="BM40" s="398"/>
      <c r="BN40" s="398"/>
      <c r="BO40" s="398"/>
      <c r="BP40" s="398"/>
      <c r="BQ40" s="398"/>
      <c r="BR40" s="398"/>
      <c r="BS40" s="397" t="e">
        <f>IF(X40="","",VLOOKUP(X40,'Konversi Jab'!$C$4:$G$512,4,FALSE))</f>
        <v>#N/A</v>
      </c>
      <c r="BV40" s="398" t="e">
        <f>IF(AQ40="","",VLOOKUP(AQ40,'Konversi Jab'!$C$4:$G$512,2,FALSE))</f>
        <v>#N/A</v>
      </c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7" t="e">
        <f>IF(AQ40="","",VLOOKUP(AQ40,'Konversi Jab'!$C$4:$G$512,4,FALSE))</f>
        <v>#N/A</v>
      </c>
    </row>
    <row r="41" spans="2:86" ht="11" customHeight="1" x14ac:dyDescent="0.2">
      <c r="C41" s="49"/>
      <c r="D41" s="98">
        <v>8</v>
      </c>
      <c r="E41" s="427" t="s">
        <v>2138</v>
      </c>
      <c r="F41" s="428"/>
      <c r="G41" s="428"/>
      <c r="H41" s="428"/>
      <c r="I41" s="428"/>
      <c r="J41" s="428"/>
      <c r="K41" s="428"/>
      <c r="L41" s="428"/>
      <c r="M41" s="428"/>
      <c r="N41" s="430">
        <v>8</v>
      </c>
      <c r="O41" s="189" t="e">
        <f>COUNTIFS(#REF!,E41,#REF!,$BI$27)</f>
        <v>#REF!</v>
      </c>
      <c r="P41" s="401"/>
      <c r="Q41" s="401" t="e">
        <f t="shared" si="3"/>
        <v>#REF!</v>
      </c>
      <c r="R41" s="32"/>
      <c r="U41" s="2"/>
      <c r="V41" s="2"/>
      <c r="W41" s="98">
        <v>1</v>
      </c>
      <c r="X41" s="101" t="s">
        <v>0</v>
      </c>
      <c r="Y41" s="102"/>
      <c r="Z41" s="102"/>
      <c r="AA41" s="102"/>
      <c r="AB41" s="102"/>
      <c r="AC41" s="102"/>
      <c r="AD41" s="102"/>
      <c r="AE41" s="102"/>
      <c r="AF41" s="102"/>
      <c r="AG41" s="103"/>
      <c r="AH41" s="118">
        <v>5</v>
      </c>
      <c r="AI41" s="189" t="e">
        <f>COUNTIFS(#REF!,X41,#REF!,$BI$27)</f>
        <v>#REF!</v>
      </c>
      <c r="AJ41" s="118"/>
      <c r="AK41" s="118" t="e">
        <f t="shared" ref="AK41:AK46" si="4">AI41-AJ41</f>
        <v>#REF!</v>
      </c>
      <c r="AL41" s="2"/>
      <c r="AM41" s="2"/>
      <c r="AN41" s="2"/>
      <c r="AO41" s="2"/>
      <c r="AP41" s="98">
        <v>1</v>
      </c>
      <c r="AQ41" s="101" t="s">
        <v>18</v>
      </c>
      <c r="AR41" s="102"/>
      <c r="AS41" s="102"/>
      <c r="AT41" s="102"/>
      <c r="AU41" s="102"/>
      <c r="AV41" s="102"/>
      <c r="AW41" s="102"/>
      <c r="AX41" s="102"/>
      <c r="AY41" s="102"/>
      <c r="AZ41" s="102"/>
      <c r="BA41" s="115"/>
      <c r="BB41" s="116"/>
      <c r="BC41" s="118">
        <v>5</v>
      </c>
      <c r="BD41" s="189" t="e">
        <f>COUNTIFS(#REF!,AQ41,#REF!,$BI$27)</f>
        <v>#REF!</v>
      </c>
      <c r="BE41" s="118"/>
      <c r="BF41" s="118" t="e">
        <f>BD41-BE41</f>
        <v>#REF!</v>
      </c>
      <c r="BI41" s="398" t="str">
        <f>IF(X41="","",VLOOKUP(X41,'Konversi Jab'!$C$4:$G$512,2,FALSE))</f>
        <v>Pengadministrasi Umum</v>
      </c>
      <c r="BJ41" s="398"/>
      <c r="BK41" s="398"/>
      <c r="BL41" s="398"/>
      <c r="BM41" s="398"/>
      <c r="BN41" s="398"/>
      <c r="BO41" s="398"/>
      <c r="BP41" s="398"/>
      <c r="BQ41" s="398"/>
      <c r="BR41" s="398"/>
      <c r="BS41" s="397">
        <f>IF(X41="","",VLOOKUP(X41,'Konversi Jab'!$C$4:$G$512,4,FALSE))</f>
        <v>5</v>
      </c>
      <c r="BV41" s="398" t="str">
        <f>IF(AQ41="","",VLOOKUP(AQ41,'Konversi Jab'!$C$4:$G$512,2,FALSE))</f>
        <v>Pengadministrasi Kemahasiswaan dan Alumni</v>
      </c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7">
        <f>IF(AQ41="","",VLOOKUP(AQ41,'Konversi Jab'!$C$4:$G$512,4,FALSE))</f>
        <v>5</v>
      </c>
    </row>
    <row r="42" spans="2:86" ht="11" customHeight="1" x14ac:dyDescent="0.2">
      <c r="C42" s="49"/>
      <c r="D42" s="98">
        <v>9</v>
      </c>
      <c r="E42" s="431" t="s">
        <v>496</v>
      </c>
      <c r="F42" s="402"/>
      <c r="G42" s="402"/>
      <c r="H42" s="402"/>
      <c r="I42" s="402"/>
      <c r="J42" s="402"/>
      <c r="K42" s="403"/>
      <c r="L42" s="403"/>
      <c r="M42" s="403"/>
      <c r="N42" s="401">
        <v>8</v>
      </c>
      <c r="O42" s="189" t="e">
        <f>COUNTIFS(#REF!,E42,#REF!,$BI$27)</f>
        <v>#REF!</v>
      </c>
      <c r="P42" s="401"/>
      <c r="Q42" s="401" t="e">
        <f t="shared" si="3"/>
        <v>#REF!</v>
      </c>
      <c r="R42" s="32"/>
      <c r="U42" s="2"/>
      <c r="V42" s="2"/>
      <c r="W42" s="100">
        <v>2</v>
      </c>
      <c r="X42" s="101" t="s">
        <v>2003</v>
      </c>
      <c r="Y42" s="102"/>
      <c r="Z42" s="102"/>
      <c r="AA42" s="102"/>
      <c r="AB42" s="102"/>
      <c r="AC42" s="102"/>
      <c r="AD42" s="102"/>
      <c r="AE42" s="102"/>
      <c r="AF42" s="102"/>
      <c r="AG42" s="103"/>
      <c r="AH42" s="118">
        <v>5</v>
      </c>
      <c r="AI42" s="189" t="e">
        <f>COUNTIFS(#REF!,X42,#REF!,$BI$27)</f>
        <v>#REF!</v>
      </c>
      <c r="AJ42" s="118"/>
      <c r="AK42" s="118" t="e">
        <f t="shared" si="4"/>
        <v>#REF!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I42" s="398" t="e">
        <f>IF(X42="","",VLOOKUP(X42,'Konversi Jab'!$C$4:$G$512,2,FALSE))</f>
        <v>#N/A</v>
      </c>
      <c r="BJ42" s="398"/>
      <c r="BK42" s="398"/>
      <c r="BL42" s="398"/>
      <c r="BM42" s="398"/>
      <c r="BN42" s="398"/>
      <c r="BO42" s="398"/>
      <c r="BP42" s="398"/>
      <c r="BQ42" s="398"/>
      <c r="BR42" s="398"/>
      <c r="BS42" s="397" t="e">
        <f>IF(X42="","",VLOOKUP(X42,'Konversi Jab'!$C$4:$G$512,4,FALSE))</f>
        <v>#N/A</v>
      </c>
      <c r="BV42" s="398" t="str">
        <f>IF(AQ42="","",VLOOKUP(AQ42,'Konversi Jab'!$C$4:$G$512,2,FALSE))</f>
        <v/>
      </c>
      <c r="BW42" s="398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7" t="str">
        <f>IF(AQ42="","",VLOOKUP(AQ42,'Konversi Jab'!$C$4:$G$512,4,FALSE))</f>
        <v/>
      </c>
    </row>
    <row r="43" spans="2:86" ht="11" customHeight="1" x14ac:dyDescent="0.2">
      <c r="C43" s="50"/>
      <c r="D43" s="98">
        <v>10</v>
      </c>
      <c r="E43" s="431" t="s">
        <v>498</v>
      </c>
      <c r="F43" s="402"/>
      <c r="G43" s="402"/>
      <c r="H43" s="402"/>
      <c r="I43" s="402"/>
      <c r="J43" s="402"/>
      <c r="K43" s="403"/>
      <c r="L43" s="403"/>
      <c r="M43" s="403"/>
      <c r="N43" s="401">
        <v>7</v>
      </c>
      <c r="O43" s="189" t="e">
        <f>COUNTIFS(#REF!,E43,#REF!,$BI$27)</f>
        <v>#REF!</v>
      </c>
      <c r="P43" s="401"/>
      <c r="Q43" s="401" t="e">
        <f t="shared" si="3"/>
        <v>#REF!</v>
      </c>
      <c r="R43" s="32"/>
      <c r="U43" s="2"/>
      <c r="V43" s="2"/>
      <c r="W43" s="98">
        <v>3</v>
      </c>
      <c r="X43" s="101" t="s">
        <v>101</v>
      </c>
      <c r="Y43" s="102"/>
      <c r="Z43" s="102"/>
      <c r="AA43" s="102"/>
      <c r="AB43" s="102"/>
      <c r="AC43" s="102"/>
      <c r="AD43" s="102"/>
      <c r="AE43" s="102"/>
      <c r="AF43" s="102"/>
      <c r="AG43" s="103"/>
      <c r="AH43" s="118">
        <v>5</v>
      </c>
      <c r="AI43" s="189" t="e">
        <f>COUNTIFS(#REF!,X43,#REF!,$BI$27)</f>
        <v>#REF!</v>
      </c>
      <c r="AJ43" s="118"/>
      <c r="AK43" s="118" t="e">
        <f t="shared" si="4"/>
        <v>#REF!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I43" s="398" t="str">
        <f>IF(X43="","",VLOOKUP(X43,'Konversi Jab'!$C$4:$G$512,2,FALSE))</f>
        <v>Pengadministrasi Persuratan</v>
      </c>
      <c r="BJ43" s="398"/>
      <c r="BK43" s="398"/>
      <c r="BL43" s="398"/>
      <c r="BM43" s="398"/>
      <c r="BN43" s="398"/>
      <c r="BO43" s="398"/>
      <c r="BP43" s="398"/>
      <c r="BQ43" s="398"/>
      <c r="BR43" s="398"/>
      <c r="BS43" s="397">
        <f>IF(X43="","",VLOOKUP(X43,'Konversi Jab'!$C$4:$G$512,4,FALSE))</f>
        <v>5</v>
      </c>
      <c r="BV43" s="398" t="str">
        <f>IF(AQ43="","",VLOOKUP(AQ43,'Konversi Jab'!$C$4:$G$512,2,FALSE))</f>
        <v/>
      </c>
      <c r="BW43" s="398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7" t="str">
        <f>IF(AQ43="","",VLOOKUP(AQ43,'Konversi Jab'!$C$4:$G$512,4,FALSE))</f>
        <v/>
      </c>
    </row>
    <row r="44" spans="2:86" ht="11" customHeight="1" x14ac:dyDescent="0.2">
      <c r="C44" s="50"/>
      <c r="D44" s="98">
        <v>11</v>
      </c>
      <c r="E44" s="431" t="s">
        <v>499</v>
      </c>
      <c r="F44" s="402"/>
      <c r="G44" s="402"/>
      <c r="H44" s="402"/>
      <c r="I44" s="402"/>
      <c r="J44" s="402"/>
      <c r="K44" s="403"/>
      <c r="L44" s="403"/>
      <c r="M44" s="403"/>
      <c r="N44" s="401">
        <v>6</v>
      </c>
      <c r="O44" s="189" t="e">
        <f>COUNTIFS(#REF!,E44,#REF!,$BI$27)</f>
        <v>#REF!</v>
      </c>
      <c r="P44" s="401"/>
      <c r="Q44" s="401" t="e">
        <f t="shared" si="3"/>
        <v>#REF!</v>
      </c>
      <c r="R44" s="32"/>
      <c r="U44" s="2"/>
      <c r="V44" s="2"/>
      <c r="W44" s="100">
        <v>4</v>
      </c>
      <c r="X44" s="101" t="s">
        <v>1610</v>
      </c>
      <c r="Y44" s="102"/>
      <c r="Z44" s="102"/>
      <c r="AA44" s="102"/>
      <c r="AB44" s="102"/>
      <c r="AC44" s="102"/>
      <c r="AD44" s="102"/>
      <c r="AE44" s="102"/>
      <c r="AF44" s="102"/>
      <c r="AG44" s="103"/>
      <c r="AH44" s="118">
        <v>5</v>
      </c>
      <c r="AI44" s="189" t="e">
        <f>COUNTIFS(#REF!,X44,#REF!,$BI$27)</f>
        <v>#REF!</v>
      </c>
      <c r="AJ44" s="118"/>
      <c r="AK44" s="118" t="e">
        <f t="shared" si="4"/>
        <v>#REF!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59"/>
      <c r="BI44" s="398" t="e">
        <f>IF(X44="","",VLOOKUP(X44,'Konversi Jab'!$C$4:$G$512,2,FALSE))</f>
        <v>#N/A</v>
      </c>
      <c r="BJ44" s="398"/>
      <c r="BK44" s="398"/>
      <c r="BL44" s="398"/>
      <c r="BM44" s="398"/>
      <c r="BN44" s="398"/>
      <c r="BO44" s="398"/>
      <c r="BP44" s="398"/>
      <c r="BQ44" s="398"/>
      <c r="BR44" s="398"/>
      <c r="BS44" s="397" t="e">
        <f>IF(X44="","",VLOOKUP(X44,'Konversi Jab'!$C$4:$G$512,4,FALSE))</f>
        <v>#N/A</v>
      </c>
      <c r="BV44" s="398" t="str">
        <f>IF(AQ44="","",VLOOKUP(AQ44,'Konversi Jab'!$C$4:$G$512,2,FALSE))</f>
        <v/>
      </c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7" t="str">
        <f>IF(AQ44="","",VLOOKUP(AQ44,'Konversi Jab'!$C$4:$G$512,4,FALSE))</f>
        <v/>
      </c>
    </row>
    <row r="45" spans="2:86" ht="11" customHeight="1" x14ac:dyDescent="0.2">
      <c r="C45" s="50"/>
      <c r="D45" s="98">
        <v>12</v>
      </c>
      <c r="E45" s="101" t="s">
        <v>38</v>
      </c>
      <c r="F45" s="112"/>
      <c r="G45" s="112"/>
      <c r="H45" s="112"/>
      <c r="I45" s="112"/>
      <c r="J45" s="112"/>
      <c r="K45" s="108"/>
      <c r="L45" s="108"/>
      <c r="M45" s="108"/>
      <c r="N45" s="118">
        <v>5</v>
      </c>
      <c r="O45" s="189" t="e">
        <f>COUNTIFS(#REF!,E45,#REF!,$BI$27)</f>
        <v>#REF!</v>
      </c>
      <c r="P45" s="118"/>
      <c r="Q45" s="118" t="e">
        <f t="shared" si="3"/>
        <v>#REF!</v>
      </c>
      <c r="R45" s="32"/>
      <c r="U45" s="2"/>
      <c r="V45" s="2"/>
      <c r="W45" s="98">
        <v>5</v>
      </c>
      <c r="X45" s="101" t="s">
        <v>1586</v>
      </c>
      <c r="Y45" s="102"/>
      <c r="Z45" s="102"/>
      <c r="AA45" s="102"/>
      <c r="AB45" s="102"/>
      <c r="AC45" s="102"/>
      <c r="AD45" s="102"/>
      <c r="AE45" s="102"/>
      <c r="AF45" s="102"/>
      <c r="AG45" s="103"/>
      <c r="AH45" s="118">
        <v>3</v>
      </c>
      <c r="AI45" s="189" t="e">
        <f>COUNTIFS(#REF!,X45,#REF!,$BI$27)</f>
        <v>#REF!</v>
      </c>
      <c r="AJ45" s="118"/>
      <c r="AK45" s="118" t="e">
        <f t="shared" si="4"/>
        <v>#REF!</v>
      </c>
      <c r="AL45" s="2"/>
      <c r="AM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398" t="e">
        <f>IF(X45="","",VLOOKUP(X45,'Konversi Jab'!$C$4:$G$512,2,FALSE))</f>
        <v>#N/A</v>
      </c>
      <c r="BJ45" s="398"/>
      <c r="BK45" s="398"/>
      <c r="BL45" s="398"/>
      <c r="BM45" s="398"/>
      <c r="BN45" s="398"/>
      <c r="BO45" s="398"/>
      <c r="BP45" s="398"/>
      <c r="BQ45" s="398"/>
      <c r="BR45" s="398"/>
      <c r="BS45" s="397" t="e">
        <f>IF(X45="","",VLOOKUP(X45,'Konversi Jab'!$C$4:$G$512,4,FALSE))</f>
        <v>#N/A</v>
      </c>
      <c r="BV45" s="398" t="str">
        <f>IF(AQ45="","",VLOOKUP(AQ45,'Konversi Jab'!$C$4:$G$512,2,FALSE))</f>
        <v/>
      </c>
      <c r="BW45" s="398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7" t="str">
        <f>IF(AQ45="","",VLOOKUP(AQ45,'Konversi Jab'!$C$4:$G$512,4,FALSE))</f>
        <v/>
      </c>
    </row>
    <row r="46" spans="2:86" ht="11" customHeight="1" thickBot="1" x14ac:dyDescent="0.25">
      <c r="C46" s="287"/>
      <c r="D46" s="288"/>
      <c r="E46" s="288"/>
      <c r="F46" s="289"/>
      <c r="G46" s="289"/>
      <c r="H46" s="289"/>
      <c r="I46" s="289"/>
      <c r="J46" s="289"/>
      <c r="K46" s="290"/>
      <c r="L46" s="290"/>
      <c r="M46" s="290"/>
      <c r="N46" s="290"/>
      <c r="O46" s="290"/>
      <c r="P46" s="288"/>
      <c r="Q46" s="290"/>
      <c r="R46" s="285"/>
      <c r="U46" s="2"/>
      <c r="V46" s="2"/>
      <c r="W46" s="100">
        <v>6</v>
      </c>
      <c r="X46" s="101" t="s">
        <v>4</v>
      </c>
      <c r="Y46" s="102"/>
      <c r="Z46" s="102"/>
      <c r="AA46" s="102"/>
      <c r="AB46" s="102"/>
      <c r="AC46" s="102"/>
      <c r="AD46" s="102"/>
      <c r="AE46" s="102"/>
      <c r="AF46" s="102"/>
      <c r="AG46" s="103"/>
      <c r="AH46" s="118">
        <v>3</v>
      </c>
      <c r="AI46" s="189" t="e">
        <f>COUNTIFS(#REF!,X46,#REF!,$BI$27)</f>
        <v>#REF!</v>
      </c>
      <c r="AJ46" s="118"/>
      <c r="AK46" s="118" t="e">
        <f t="shared" si="4"/>
        <v>#REF!</v>
      </c>
      <c r="AL46" s="2"/>
      <c r="AM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398" t="e">
        <f>IF(X46="","",VLOOKUP(X46,'Konversi Jab'!$C$4:$G$512,2,FALSE))</f>
        <v>#N/A</v>
      </c>
      <c r="BJ46" s="398"/>
      <c r="BK46" s="398"/>
      <c r="BL46" s="398"/>
      <c r="BM46" s="398"/>
      <c r="BN46" s="398"/>
      <c r="BO46" s="398"/>
      <c r="BP46" s="398"/>
      <c r="BQ46" s="398"/>
      <c r="BR46" s="398"/>
      <c r="BS46" s="397" t="e">
        <f>IF(X46="","",VLOOKUP(X46,'Konversi Jab'!$C$4:$G$512,4,FALSE))</f>
        <v>#N/A</v>
      </c>
      <c r="BV46" s="398" t="str">
        <f>IF(AQ46="","",VLOOKUP(AQ46,'Konversi Jab'!$C$4:$G$512,2,FALSE))</f>
        <v/>
      </c>
      <c r="BW46" s="398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7" t="str">
        <f>IF(AQ46="","",VLOOKUP(AQ46,'Konversi Jab'!$C$4:$G$512,4,FALSE))</f>
        <v/>
      </c>
    </row>
    <row r="47" spans="2:86" ht="11" customHeight="1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U47" s="2"/>
      <c r="V47" s="2"/>
      <c r="W47" s="12"/>
      <c r="X47" s="11"/>
      <c r="Z47" s="11"/>
      <c r="AA47" s="11"/>
      <c r="AB47" s="11"/>
      <c r="AD47" s="11"/>
      <c r="AE47" s="11"/>
      <c r="AF47" s="11"/>
      <c r="AG47" s="11"/>
      <c r="AH47" s="11"/>
      <c r="AI47" s="11"/>
      <c r="AJ47" s="11"/>
      <c r="AK47" s="11"/>
      <c r="AL47" s="11"/>
      <c r="BF47" s="11"/>
      <c r="BG47" s="11"/>
      <c r="BH47" s="11"/>
    </row>
    <row r="48" spans="2:86" ht="11" customHeight="1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sortState ref="X41:AK46">
    <sortCondition descending="1" ref="AH41:AH46"/>
  </sortState>
  <mergeCells count="16">
    <mergeCell ref="W38:AK38"/>
    <mergeCell ref="W27:AK27"/>
    <mergeCell ref="AP27:BF27"/>
    <mergeCell ref="AP38:BF38"/>
    <mergeCell ref="C1:BF1"/>
    <mergeCell ref="C2:BF2"/>
    <mergeCell ref="C3:BF3"/>
    <mergeCell ref="N5:W6"/>
    <mergeCell ref="W36:AK37"/>
    <mergeCell ref="AP36:BF37"/>
    <mergeCell ref="M9:X10"/>
    <mergeCell ref="AC16:AR17"/>
    <mergeCell ref="D25:Q26"/>
    <mergeCell ref="W25:AK26"/>
    <mergeCell ref="AP25:BF26"/>
    <mergeCell ref="AC18:AR18"/>
  </mergeCells>
  <phoneticPr fontId="33" type="noConversion"/>
  <conditionalFormatting sqref="X41:X46">
    <cfRule type="duplicateValues" dxfId="140" priority="615"/>
  </conditionalFormatting>
  <printOptions horizontalCentered="1" verticalCentered="1"/>
  <pageMargins left="0.19685039370078741" right="0.19685039370078741" top="0.19685039370078741" bottom="0.19685039370078741" header="0.31496062992125984" footer="0.23622047244094491"/>
  <pageSetup paperSize="14" scale="94" fitToHeight="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CI60"/>
  <sheetViews>
    <sheetView view="pageBreakPreview" topLeftCell="G19" zoomScale="140" zoomScaleNormal="140" zoomScaleSheetLayoutView="100" zoomScalePageLayoutView="140" workbookViewId="0">
      <selection activeCell="AI41" sqref="AI41:AI47"/>
    </sheetView>
  </sheetViews>
  <sheetFormatPr baseColWidth="10" defaultColWidth="2.6640625" defaultRowHeight="11" customHeight="1" x14ac:dyDescent="0.2"/>
  <cols>
    <col min="1" max="5" width="2.6640625" style="57"/>
    <col min="6" max="13" width="3.33203125" style="57" customWidth="1"/>
    <col min="14" max="16384" width="2.6640625" style="57"/>
  </cols>
  <sheetData>
    <row r="1" spans="1:63" ht="11" customHeight="1" x14ac:dyDescent="0.2">
      <c r="A1" s="11"/>
      <c r="B1" s="11"/>
      <c r="C1" s="470" t="s">
        <v>45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22"/>
      <c r="BH1" s="22"/>
      <c r="BI1" s="22"/>
      <c r="BJ1" s="22"/>
      <c r="BK1" s="22"/>
    </row>
    <row r="2" spans="1:63" ht="11" customHeight="1" x14ac:dyDescent="0.2">
      <c r="A2" s="11"/>
      <c r="B2" s="11"/>
      <c r="C2" s="470" t="s">
        <v>108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22"/>
      <c r="BH2" s="22"/>
      <c r="BI2" s="22"/>
      <c r="BJ2" s="22"/>
      <c r="BK2" s="22"/>
    </row>
    <row r="3" spans="1:63" ht="11" customHeight="1" x14ac:dyDescent="0.2">
      <c r="A3" s="11"/>
      <c r="B3" s="11"/>
      <c r="C3" s="470" t="s">
        <v>84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22"/>
      <c r="BH3" s="22"/>
      <c r="BI3" s="22"/>
      <c r="BJ3" s="22"/>
      <c r="BK3" s="22"/>
    </row>
    <row r="4" spans="1:63" ht="11" customHeight="1" thickBot="1" x14ac:dyDescent="0.25">
      <c r="A4" s="11"/>
      <c r="B4" s="11"/>
      <c r="AM4" s="59"/>
      <c r="AN4" s="59"/>
      <c r="AO4" s="59"/>
      <c r="AP4" s="59"/>
      <c r="AQ4" s="59"/>
      <c r="AR4" s="59"/>
    </row>
    <row r="5" spans="1:63" ht="11" customHeight="1" x14ac:dyDescent="0.2">
      <c r="A5" s="11"/>
      <c r="B5" s="11"/>
      <c r="N5" s="11"/>
      <c r="O5" s="11"/>
      <c r="P5" s="11"/>
      <c r="T5" s="477" t="s">
        <v>7</v>
      </c>
      <c r="U5" s="478"/>
      <c r="V5" s="478"/>
      <c r="W5" s="478"/>
      <c r="X5" s="478"/>
      <c r="Y5" s="478"/>
      <c r="Z5" s="478"/>
      <c r="AA5" s="478"/>
      <c r="AB5" s="478"/>
      <c r="AC5" s="479"/>
      <c r="AM5" s="59"/>
      <c r="AN5" s="59"/>
      <c r="AO5" s="2"/>
      <c r="AP5" s="59"/>
      <c r="AQ5" s="59"/>
      <c r="AR5" s="59"/>
    </row>
    <row r="6" spans="1:63" ht="11" customHeight="1" thickBot="1" x14ac:dyDescent="0.25">
      <c r="A6" s="11"/>
      <c r="B6" s="11"/>
      <c r="N6" s="11"/>
      <c r="O6" s="11"/>
      <c r="P6" s="11"/>
      <c r="T6" s="480"/>
      <c r="U6" s="481"/>
      <c r="V6" s="481"/>
      <c r="W6" s="481"/>
      <c r="X6" s="481"/>
      <c r="Y6" s="481"/>
      <c r="Z6" s="481"/>
      <c r="AA6" s="481"/>
      <c r="AB6" s="481"/>
      <c r="AC6" s="482"/>
      <c r="AM6" s="59"/>
      <c r="AN6" s="59"/>
      <c r="AO6" s="2"/>
      <c r="AP6" s="59"/>
      <c r="AQ6" s="59"/>
      <c r="AR6" s="59"/>
    </row>
    <row r="7" spans="1:63" ht="11" customHeight="1" x14ac:dyDescent="0.2">
      <c r="A7" s="11"/>
      <c r="B7" s="2"/>
      <c r="X7" s="46"/>
      <c r="Y7" s="2"/>
      <c r="AM7" s="59"/>
      <c r="AN7" s="59"/>
      <c r="AO7" s="59"/>
      <c r="AP7" s="59"/>
      <c r="AQ7" s="59"/>
      <c r="AR7" s="59"/>
    </row>
    <row r="8" spans="1:63" ht="11" customHeight="1" thickBot="1" x14ac:dyDescent="0.25">
      <c r="A8" s="11"/>
      <c r="B8" s="2"/>
      <c r="X8" s="32"/>
      <c r="AM8" s="59"/>
      <c r="AN8" s="59"/>
      <c r="AO8" s="59"/>
      <c r="AP8" s="59"/>
      <c r="AQ8" s="59"/>
      <c r="AR8" s="59"/>
    </row>
    <row r="9" spans="1:63" ht="11" customHeight="1" x14ac:dyDescent="0.2">
      <c r="A9" s="2"/>
      <c r="B9" s="2"/>
      <c r="C9" s="419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R9" s="1"/>
      <c r="S9" s="471" t="s">
        <v>107</v>
      </c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3"/>
      <c r="AE9" s="419"/>
      <c r="AM9" s="59"/>
      <c r="AN9" s="59"/>
      <c r="AO9" s="1"/>
      <c r="AP9" s="1"/>
      <c r="AQ9" s="29"/>
      <c r="AR9" s="29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</row>
    <row r="10" spans="1:63" ht="11" customHeight="1" thickBot="1" x14ac:dyDescent="0.25">
      <c r="A10" s="2"/>
      <c r="C10" s="419"/>
      <c r="D10" s="1"/>
      <c r="E10" s="1"/>
      <c r="F10" s="1"/>
      <c r="G10" s="1"/>
      <c r="H10" s="1"/>
      <c r="I10" s="1"/>
      <c r="J10" s="1"/>
      <c r="K10" s="1"/>
      <c r="L10" s="1"/>
      <c r="R10" s="1"/>
      <c r="S10" s="474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6"/>
      <c r="AE10" s="419"/>
      <c r="AM10" s="59"/>
      <c r="AN10" s="59"/>
      <c r="AO10" s="1"/>
      <c r="AP10" s="1"/>
      <c r="AQ10" s="29"/>
      <c r="AR10" s="29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spans="1:63" ht="11" customHeight="1" x14ac:dyDescent="0.2">
      <c r="A11" s="2"/>
      <c r="C11" s="41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R11" s="29"/>
      <c r="S11" s="29"/>
      <c r="T11" s="29"/>
      <c r="U11" s="29"/>
      <c r="V11" s="29"/>
      <c r="W11" s="29"/>
      <c r="X11" s="63"/>
      <c r="Y11" s="64"/>
      <c r="Z11" s="419"/>
      <c r="AA11" s="419"/>
      <c r="AB11" s="419"/>
      <c r="AC11" s="419"/>
      <c r="AD11" s="419"/>
      <c r="AE11" s="419"/>
      <c r="AM11" s="59"/>
      <c r="AN11" s="59"/>
      <c r="AO11" s="29"/>
      <c r="AP11" s="29"/>
      <c r="AQ11" s="29"/>
      <c r="AR11" s="29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63" ht="11" customHeight="1" thickBot="1" x14ac:dyDescent="0.25">
      <c r="M12" s="2"/>
      <c r="N12" s="2"/>
      <c r="O12" s="2"/>
      <c r="P12" s="2"/>
      <c r="S12" s="5"/>
      <c r="T12" s="5"/>
      <c r="U12" s="5"/>
      <c r="V12" s="5"/>
      <c r="W12" s="5"/>
      <c r="X12" s="41"/>
      <c r="Y12" s="60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M12" s="59"/>
      <c r="AN12" s="59"/>
      <c r="AO12" s="59"/>
      <c r="AP12" s="59"/>
      <c r="AQ12" s="59"/>
      <c r="AR12" s="59"/>
    </row>
    <row r="13" spans="1:63" ht="11" customHeight="1" x14ac:dyDescent="0.2">
      <c r="M13" s="6"/>
      <c r="N13" s="7"/>
      <c r="O13" s="7"/>
      <c r="P13" s="7"/>
      <c r="Q13" s="7"/>
      <c r="R13" s="7"/>
      <c r="S13" s="59"/>
      <c r="T13" s="59"/>
      <c r="AE13" s="2"/>
      <c r="AF13" s="2"/>
      <c r="AG13" s="2"/>
      <c r="AH13" s="2"/>
      <c r="AI13" s="2"/>
      <c r="AJ13" s="42"/>
      <c r="AK13" s="71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BE13" s="2"/>
    </row>
    <row r="14" spans="1:63" ht="11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  <c r="R14" s="2"/>
      <c r="S14" s="2"/>
      <c r="T14" s="5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42"/>
      <c r="AK14" s="3"/>
      <c r="AL14" s="2"/>
      <c r="AM14" s="2"/>
      <c r="AN14" s="2"/>
      <c r="AO14" s="2"/>
      <c r="AP14" s="2"/>
      <c r="AQ14" s="29"/>
      <c r="AR14" s="29"/>
      <c r="AS14" s="29"/>
      <c r="AT14" s="29"/>
      <c r="AU14" s="29"/>
      <c r="AV14" s="29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1" customHeight="1" thickBot="1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1"/>
      <c r="AK15" s="4"/>
      <c r="AL15" s="5"/>
      <c r="AM15" s="5"/>
      <c r="AN15" s="5"/>
      <c r="AO15" s="5"/>
      <c r="AP15" s="5"/>
      <c r="AQ15" s="5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1" customHeight="1" x14ac:dyDescent="0.2">
      <c r="C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  <c r="AA16" s="2"/>
      <c r="AB16" s="2"/>
      <c r="AC16" s="490" t="s">
        <v>65</v>
      </c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87" ht="11" customHeight="1" thickBot="1" x14ac:dyDescent="0.25">
      <c r="C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U17" s="2"/>
      <c r="V17" s="2"/>
      <c r="W17" s="2"/>
      <c r="X17" s="2"/>
      <c r="Y17" s="2"/>
      <c r="Z17" s="2"/>
      <c r="AA17" s="2"/>
      <c r="AB17" s="2"/>
      <c r="AC17" s="493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5"/>
      <c r="AS17" s="2"/>
      <c r="AT17" s="2"/>
      <c r="AU17" s="2"/>
      <c r="AW17" s="2"/>
      <c r="AX17" s="2"/>
      <c r="AY17" s="2"/>
      <c r="AZ17" s="66"/>
      <c r="BA17" s="66"/>
      <c r="BB17" s="66"/>
      <c r="BC17" s="66"/>
      <c r="BD17" s="66"/>
      <c r="BE17" s="2"/>
      <c r="BF17" s="2"/>
      <c r="BG17" s="2"/>
      <c r="BH17" s="2"/>
      <c r="BI17" s="2"/>
      <c r="BJ17" s="2"/>
      <c r="BK17" s="2"/>
    </row>
    <row r="18" spans="3:87" ht="11" customHeight="1" thickBot="1" x14ac:dyDescent="0.25">
      <c r="D18" s="2"/>
      <c r="E18" s="2"/>
      <c r="K18" s="2"/>
      <c r="L18" s="42"/>
      <c r="M18" s="3"/>
      <c r="N18" s="2"/>
      <c r="O18" s="2"/>
      <c r="P18" s="2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  <c r="AC18" s="496" t="s">
        <v>1388</v>
      </c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3:87" ht="11" customHeight="1" x14ac:dyDescent="0.2">
      <c r="D19" s="2"/>
      <c r="E19" s="2"/>
      <c r="K19" s="2"/>
      <c r="L19" s="42"/>
      <c r="M19" s="3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3:87" ht="11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42"/>
      <c r="M20" s="3"/>
      <c r="N20" s="2"/>
      <c r="O20" s="2"/>
      <c r="P20" s="2"/>
      <c r="Q20" s="2"/>
      <c r="R20" s="2"/>
      <c r="S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3:87" ht="11" customHeight="1" x14ac:dyDescent="0.2">
      <c r="C21" s="2"/>
      <c r="D21" s="2"/>
      <c r="L21" s="72"/>
      <c r="M21" s="3"/>
      <c r="N21" s="2"/>
      <c r="O21" s="2"/>
      <c r="P21" s="2"/>
      <c r="Q21" s="2"/>
      <c r="R21" s="2"/>
      <c r="S21" s="2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4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59"/>
      <c r="AY21" s="59"/>
      <c r="AZ21" s="2"/>
      <c r="BA21" s="2"/>
      <c r="BB21" s="2"/>
      <c r="BC21" s="2"/>
      <c r="BD21" s="2"/>
      <c r="BE21" s="2"/>
      <c r="BF21" s="2"/>
      <c r="BG21" s="2"/>
    </row>
    <row r="22" spans="3:87" ht="11" customHeight="1" x14ac:dyDescent="0.2">
      <c r="C22" s="2"/>
      <c r="D22" s="2"/>
      <c r="L22" s="72"/>
      <c r="M22" s="3"/>
      <c r="N22" s="2"/>
      <c r="O22" s="2"/>
      <c r="P22" s="2"/>
      <c r="Q22" s="2"/>
      <c r="R22" s="2"/>
      <c r="S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59"/>
      <c r="AY22" s="59"/>
      <c r="AZ22" s="2"/>
      <c r="BA22" s="2"/>
      <c r="BB22" s="2"/>
      <c r="BC22" s="2"/>
      <c r="BD22" s="2"/>
      <c r="BE22" s="2"/>
      <c r="BF22" s="2"/>
      <c r="BG22" s="2"/>
    </row>
    <row r="23" spans="3:87" ht="11" customHeight="1" thickBot="1" x14ac:dyDescent="0.25">
      <c r="C23" s="2"/>
      <c r="D23" s="2"/>
      <c r="L23" s="75"/>
      <c r="M23" s="65"/>
      <c r="N23" s="2"/>
      <c r="O23" s="2"/>
      <c r="P23" s="2"/>
      <c r="Q23" s="2"/>
      <c r="R23" s="2"/>
      <c r="S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3:87" ht="11" customHeight="1" thickBot="1" x14ac:dyDescent="0.25"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"/>
      <c r="U24" s="3"/>
      <c r="V24" s="2"/>
      <c r="W24" s="2"/>
      <c r="X24" s="2"/>
      <c r="Y24" s="2"/>
      <c r="Z24" s="2"/>
      <c r="AA24" s="2"/>
      <c r="AB24" s="5"/>
      <c r="AC24" s="5"/>
      <c r="AD24" s="2"/>
      <c r="AE24" s="2"/>
      <c r="AF24" s="2"/>
      <c r="AG24" s="2"/>
      <c r="AH24" s="2"/>
      <c r="AI24" s="2"/>
      <c r="AJ24" s="2"/>
      <c r="AK24" s="2"/>
      <c r="AL24" s="2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3:87" ht="11" customHeight="1" thickBot="1" x14ac:dyDescent="0.25">
      <c r="C25" s="47"/>
      <c r="D25" s="490" t="s">
        <v>2506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  <c r="R25" s="32"/>
      <c r="S25" s="2"/>
      <c r="U25" s="3"/>
      <c r="V25" s="42"/>
      <c r="W25" s="471" t="s">
        <v>104</v>
      </c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3"/>
      <c r="AL25" s="2"/>
      <c r="AN25" s="3"/>
      <c r="AO25" s="2"/>
      <c r="AP25" s="471" t="s">
        <v>79</v>
      </c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3"/>
      <c r="BG25" s="2"/>
    </row>
    <row r="26" spans="3:87" ht="11" customHeight="1" thickBot="1" x14ac:dyDescent="0.25">
      <c r="C26" s="47"/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  <c r="R26" s="32"/>
      <c r="S26" s="2"/>
      <c r="U26" s="6"/>
      <c r="V26" s="40"/>
      <c r="W26" s="474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6"/>
      <c r="AL26" s="2"/>
      <c r="AN26" s="6"/>
      <c r="AO26" s="40"/>
      <c r="AP26" s="474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6"/>
      <c r="BG26" s="1"/>
      <c r="BJ26" s="57" t="s">
        <v>2218</v>
      </c>
    </row>
    <row r="27" spans="3:87" ht="11" customHeight="1" thickBot="1" x14ac:dyDescent="0.25"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  <c r="S27" s="2"/>
      <c r="U27" s="3"/>
      <c r="V27" s="2"/>
      <c r="W27" s="467" t="s">
        <v>1387</v>
      </c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2"/>
      <c r="AN27" s="3"/>
      <c r="AO27" s="2"/>
      <c r="AP27" s="467" t="s">
        <v>1387</v>
      </c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9"/>
      <c r="BG27" s="1"/>
    </row>
    <row r="28" spans="3:87" ht="11" customHeight="1" x14ac:dyDescent="0.2">
      <c r="C28" s="47"/>
      <c r="D28" s="98" t="s">
        <v>95</v>
      </c>
      <c r="E28" s="101" t="s">
        <v>94</v>
      </c>
      <c r="F28" s="112"/>
      <c r="G28" s="112"/>
      <c r="H28" s="112"/>
      <c r="I28" s="112"/>
      <c r="J28" s="112"/>
      <c r="K28" s="108"/>
      <c r="L28" s="108"/>
      <c r="M28" s="108"/>
      <c r="N28" s="99" t="s">
        <v>125</v>
      </c>
      <c r="O28" s="99" t="s">
        <v>10</v>
      </c>
      <c r="P28" s="99" t="s">
        <v>126</v>
      </c>
      <c r="Q28" s="106" t="s">
        <v>127</v>
      </c>
      <c r="R28" s="32"/>
      <c r="S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3:87" ht="11" customHeight="1" x14ac:dyDescent="0.2">
      <c r="C29" s="47"/>
      <c r="D29" s="98">
        <v>1</v>
      </c>
      <c r="E29" s="107" t="s">
        <v>2507</v>
      </c>
      <c r="F29" s="194"/>
      <c r="G29" s="194"/>
      <c r="H29" s="194"/>
      <c r="I29" s="194"/>
      <c r="J29" s="194"/>
      <c r="K29" s="194"/>
      <c r="L29" s="194"/>
      <c r="M29" s="195"/>
      <c r="N29" s="193"/>
      <c r="O29" s="118"/>
      <c r="P29" s="118"/>
      <c r="Q29" s="118">
        <f>O29-P29</f>
        <v>0</v>
      </c>
      <c r="R29" s="32"/>
      <c r="S29" s="2"/>
      <c r="U29" s="3"/>
      <c r="V29" s="2"/>
      <c r="W29" s="100" t="s">
        <v>95</v>
      </c>
      <c r="X29" s="101" t="s">
        <v>94</v>
      </c>
      <c r="Y29" s="113"/>
      <c r="Z29" s="102"/>
      <c r="AA29" s="102"/>
      <c r="AB29" s="102"/>
      <c r="AC29" s="102"/>
      <c r="AD29" s="102"/>
      <c r="AE29" s="102"/>
      <c r="AF29" s="102"/>
      <c r="AG29" s="103"/>
      <c r="AH29" s="99" t="s">
        <v>125</v>
      </c>
      <c r="AI29" s="99" t="s">
        <v>10</v>
      </c>
      <c r="AJ29" s="99" t="s">
        <v>126</v>
      </c>
      <c r="AK29" s="106" t="s">
        <v>127</v>
      </c>
      <c r="AL29" s="2"/>
      <c r="AN29" s="3"/>
      <c r="AO29" s="2"/>
      <c r="AP29" s="100" t="s">
        <v>95</v>
      </c>
      <c r="AQ29" s="101" t="s">
        <v>94</v>
      </c>
      <c r="AR29" s="113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99" t="s">
        <v>125</v>
      </c>
      <c r="BD29" s="99" t="s">
        <v>10</v>
      </c>
      <c r="BE29" s="99" t="s">
        <v>126</v>
      </c>
      <c r="BF29" s="106" t="s">
        <v>127</v>
      </c>
      <c r="BG29" s="11"/>
      <c r="BJ29" s="57" t="str">
        <f>X29</f>
        <v>Nama Jabatan</v>
      </c>
      <c r="BK29" s="57">
        <f t="shared" ref="BK29:BS29" si="0">Y29</f>
        <v>0</v>
      </c>
      <c r="BL29" s="57">
        <f t="shared" si="0"/>
        <v>0</v>
      </c>
      <c r="BM29" s="57">
        <f t="shared" si="0"/>
        <v>0</v>
      </c>
      <c r="BN29" s="57">
        <f t="shared" si="0"/>
        <v>0</v>
      </c>
      <c r="BO29" s="57">
        <f t="shared" si="0"/>
        <v>0</v>
      </c>
      <c r="BP29" s="57">
        <f t="shared" si="0"/>
        <v>0</v>
      </c>
      <c r="BQ29" s="57">
        <f t="shared" si="0"/>
        <v>0</v>
      </c>
      <c r="BR29" s="57">
        <f t="shared" si="0"/>
        <v>0</v>
      </c>
      <c r="BS29" s="57">
        <f t="shared" si="0"/>
        <v>0</v>
      </c>
      <c r="BT29" s="57" t="str">
        <f>AH29</f>
        <v>JC</v>
      </c>
      <c r="BW29" s="57" t="str">
        <f>AQ29</f>
        <v>Nama Jabatan</v>
      </c>
      <c r="BX29" s="57">
        <f t="shared" ref="BX29:CI29" si="1">AR29</f>
        <v>0</v>
      </c>
      <c r="BY29" s="57">
        <f t="shared" si="1"/>
        <v>0</v>
      </c>
      <c r="BZ29" s="57">
        <f t="shared" si="1"/>
        <v>0</v>
      </c>
      <c r="CA29" s="57">
        <f t="shared" si="1"/>
        <v>0</v>
      </c>
      <c r="CB29" s="57">
        <f t="shared" si="1"/>
        <v>0</v>
      </c>
      <c r="CC29" s="57">
        <f t="shared" si="1"/>
        <v>0</v>
      </c>
      <c r="CD29" s="57">
        <f t="shared" si="1"/>
        <v>0</v>
      </c>
      <c r="CE29" s="57">
        <f t="shared" si="1"/>
        <v>0</v>
      </c>
      <c r="CF29" s="57">
        <f t="shared" si="1"/>
        <v>0</v>
      </c>
      <c r="CG29" s="57">
        <f t="shared" si="1"/>
        <v>0</v>
      </c>
      <c r="CH29" s="57">
        <f t="shared" si="1"/>
        <v>0</v>
      </c>
      <c r="CI29" s="57" t="str">
        <f t="shared" si="1"/>
        <v>JC</v>
      </c>
    </row>
    <row r="30" spans="3:87" ht="11" customHeight="1" x14ac:dyDescent="0.2">
      <c r="C30" s="49"/>
      <c r="D30" s="98">
        <v>2</v>
      </c>
      <c r="E30" s="107" t="s">
        <v>2508</v>
      </c>
      <c r="F30" s="194"/>
      <c r="G30" s="194"/>
      <c r="H30" s="194"/>
      <c r="I30" s="194"/>
      <c r="J30" s="194"/>
      <c r="K30" s="194"/>
      <c r="L30" s="194"/>
      <c r="M30" s="195"/>
      <c r="N30" s="193"/>
      <c r="O30" s="118"/>
      <c r="P30" s="118"/>
      <c r="Q30" s="118">
        <f>O30-P30</f>
        <v>0</v>
      </c>
      <c r="R30" s="32"/>
      <c r="S30" s="2"/>
      <c r="U30" s="3"/>
      <c r="V30" s="2"/>
      <c r="W30" s="98">
        <v>1</v>
      </c>
      <c r="X30" s="101" t="s">
        <v>1585</v>
      </c>
      <c r="Y30" s="102"/>
      <c r="Z30" s="102"/>
      <c r="AA30" s="102"/>
      <c r="AB30" s="102"/>
      <c r="AC30" s="102"/>
      <c r="AD30" s="102"/>
      <c r="AE30" s="102"/>
      <c r="AF30" s="102"/>
      <c r="AG30" s="103"/>
      <c r="AH30" s="118">
        <v>6</v>
      </c>
      <c r="AI30" s="189" t="e">
        <f>COUNTIFS(#REF!,X30,#REF!,$BJ$26)</f>
        <v>#REF!</v>
      </c>
      <c r="AJ30" s="118"/>
      <c r="AK30" s="118" t="e">
        <f>AI30-AJ30</f>
        <v>#REF!</v>
      </c>
      <c r="AL30" s="2"/>
      <c r="AN30" s="3"/>
      <c r="AO30" s="2"/>
      <c r="AP30" s="98">
        <v>1</v>
      </c>
      <c r="AQ30" s="101" t="s">
        <v>1703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118">
        <v>6</v>
      </c>
      <c r="BD30" s="189" t="e">
        <f>COUNTIFS(#REF!,AQ30,#REF!,$BJ$26)</f>
        <v>#REF!</v>
      </c>
      <c r="BE30" s="118"/>
      <c r="BF30" s="118" t="e">
        <f>BD30-BE30</f>
        <v>#REF!</v>
      </c>
      <c r="BG30" s="11"/>
      <c r="BJ30" s="398" t="e">
        <f>IF(X30="","",VLOOKUP(X30,'Konversi Jab'!$C$4:$G$512,2,FALSE))</f>
        <v>#N/A</v>
      </c>
      <c r="BK30" s="398"/>
      <c r="BL30" s="398"/>
      <c r="BM30" s="398"/>
      <c r="BN30" s="398"/>
      <c r="BO30" s="398"/>
      <c r="BP30" s="398"/>
      <c r="BQ30" s="398"/>
      <c r="BR30" s="398"/>
      <c r="BS30" s="398"/>
      <c r="BT30" s="397" t="e">
        <f>IF(X30="","",VLOOKUP(X30,'Konversi Jab'!$C$4:$G$512,4,FALSE))</f>
        <v>#N/A</v>
      </c>
      <c r="BW30" s="398" t="e">
        <f>IF(AQ30="","",VLOOKUP(AQ30,'Konversi Jab'!$C$4:$G$512,2,FALSE))</f>
        <v>#N/A</v>
      </c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7" t="e">
        <f>IF(AQ30="","",VLOOKUP(AQ30,'Konversi Jab'!$C$4:$G$512,4,FALSE))</f>
        <v>#N/A</v>
      </c>
    </row>
    <row r="31" spans="3:87" ht="11" customHeight="1" x14ac:dyDescent="0.2">
      <c r="C31" s="49"/>
      <c r="D31" s="98">
        <v>3</v>
      </c>
      <c r="E31" s="107" t="s">
        <v>2509</v>
      </c>
      <c r="F31" s="194"/>
      <c r="G31" s="194"/>
      <c r="H31" s="194"/>
      <c r="I31" s="194"/>
      <c r="J31" s="194"/>
      <c r="K31" s="194"/>
      <c r="L31" s="194"/>
      <c r="M31" s="194"/>
      <c r="N31" s="193"/>
      <c r="O31" s="118"/>
      <c r="P31" s="118"/>
      <c r="Q31" s="118"/>
      <c r="R31" s="32"/>
      <c r="S31" s="2"/>
      <c r="U31" s="3"/>
      <c r="V31" s="2"/>
      <c r="W31" s="100">
        <v>2</v>
      </c>
      <c r="X31" s="101" t="s">
        <v>1736</v>
      </c>
      <c r="Y31" s="102"/>
      <c r="Z31" s="102"/>
      <c r="AA31" s="102"/>
      <c r="AB31" s="102"/>
      <c r="AC31" s="102"/>
      <c r="AD31" s="102"/>
      <c r="AE31" s="102"/>
      <c r="AF31" s="102"/>
      <c r="AG31" s="103"/>
      <c r="AH31" s="118">
        <v>6</v>
      </c>
      <c r="AI31" s="189" t="e">
        <f>COUNTIFS(#REF!,X31,#REF!,$BJ$26)</f>
        <v>#REF!</v>
      </c>
      <c r="AJ31" s="118"/>
      <c r="AK31" s="118" t="e">
        <f>AI31-AJ31</f>
        <v>#REF!</v>
      </c>
      <c r="AL31" s="66"/>
      <c r="AN31" s="3"/>
      <c r="AO31" s="2"/>
      <c r="AP31" s="100">
        <v>2</v>
      </c>
      <c r="AQ31" s="101" t="s">
        <v>1355</v>
      </c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118">
        <v>5</v>
      </c>
      <c r="BD31" s="189" t="e">
        <f>COUNTIFS(#REF!,AQ31,#REF!,$BJ$26)</f>
        <v>#REF!</v>
      </c>
      <c r="BE31" s="118"/>
      <c r="BF31" s="118" t="e">
        <f t="shared" ref="BF31:BF32" si="2">BD31-BE31</f>
        <v>#REF!</v>
      </c>
      <c r="BG31" s="11"/>
      <c r="BJ31" s="398" t="e">
        <f>IF(X31="","",VLOOKUP(X31,'Konversi Jab'!$C$4:$G$512,2,FALSE))</f>
        <v>#N/A</v>
      </c>
      <c r="BK31" s="398"/>
      <c r="BL31" s="398"/>
      <c r="BM31" s="398"/>
      <c r="BN31" s="398"/>
      <c r="BO31" s="398"/>
      <c r="BP31" s="398"/>
      <c r="BQ31" s="398"/>
      <c r="BR31" s="398"/>
      <c r="BS31" s="398"/>
      <c r="BT31" s="397" t="e">
        <f>IF(X31="","",VLOOKUP(X31,'Konversi Jab'!$C$4:$G$512,4,FALSE))</f>
        <v>#N/A</v>
      </c>
      <c r="BW31" s="398" t="str">
        <f>IF(AQ31="","",VLOOKUP(AQ31,'Konversi Jab'!$C$4:$G$512,2,FALSE))</f>
        <v>Pengadministrasi Akademik</v>
      </c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7">
        <f>IF(AQ31="","",VLOOKUP(AQ31,'Konversi Jab'!$C$4:$G$512,4,FALSE))</f>
        <v>5</v>
      </c>
    </row>
    <row r="32" spans="3:87" ht="11" customHeight="1" x14ac:dyDescent="0.2">
      <c r="C32" s="49"/>
      <c r="D32" s="98"/>
      <c r="E32" s="101" t="s">
        <v>1434</v>
      </c>
      <c r="F32" s="426" t="s">
        <v>2510</v>
      </c>
      <c r="G32" s="402"/>
      <c r="H32" s="402"/>
      <c r="I32" s="402"/>
      <c r="J32" s="402"/>
      <c r="K32" s="403"/>
      <c r="L32" s="403"/>
      <c r="M32" s="403"/>
      <c r="N32" s="401">
        <v>13</v>
      </c>
      <c r="O32" s="401">
        <v>15</v>
      </c>
      <c r="P32" s="401">
        <v>22</v>
      </c>
      <c r="Q32" s="401">
        <f t="shared" ref="Q32:Q45" si="3">O32-P32</f>
        <v>-7</v>
      </c>
      <c r="R32" s="32"/>
      <c r="S32" s="2"/>
      <c r="U32" s="3"/>
      <c r="V32" s="2"/>
      <c r="W32" s="98">
        <v>3</v>
      </c>
      <c r="X32" s="101" t="s">
        <v>1616</v>
      </c>
      <c r="Y32" s="102"/>
      <c r="Z32" s="102"/>
      <c r="AA32" s="102"/>
      <c r="AB32" s="102"/>
      <c r="AC32" s="102"/>
      <c r="AD32" s="102"/>
      <c r="AE32" s="102"/>
      <c r="AF32" s="102"/>
      <c r="AG32" s="103"/>
      <c r="AH32" s="118">
        <v>5</v>
      </c>
      <c r="AI32" s="189" t="e">
        <f>COUNTIFS(#REF!,X32,#REF!,$BJ$26)</f>
        <v>#REF!</v>
      </c>
      <c r="AJ32" s="118"/>
      <c r="AK32" s="118" t="e">
        <f>AI32-AJ32</f>
        <v>#REF!</v>
      </c>
      <c r="AL32" s="66"/>
      <c r="AN32" s="3"/>
      <c r="AO32" s="2"/>
      <c r="AP32" s="98">
        <v>3</v>
      </c>
      <c r="AQ32" s="101" t="s">
        <v>1649</v>
      </c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118">
        <v>5</v>
      </c>
      <c r="BD32" s="189" t="e">
        <f>COUNTIFS(#REF!,AQ32,#REF!,$BJ$26)</f>
        <v>#REF!</v>
      </c>
      <c r="BE32" s="118"/>
      <c r="BF32" s="118" t="e">
        <f t="shared" si="2"/>
        <v>#REF!</v>
      </c>
      <c r="BG32" s="11"/>
      <c r="BJ32" s="398" t="e">
        <f>IF(X32="","",VLOOKUP(X32,'Konversi Jab'!$C$4:$G$512,2,FALSE))</f>
        <v>#N/A</v>
      </c>
      <c r="BK32" s="398"/>
      <c r="BL32" s="398"/>
      <c r="BM32" s="398"/>
      <c r="BN32" s="398"/>
      <c r="BO32" s="398"/>
      <c r="BP32" s="398"/>
      <c r="BQ32" s="398"/>
      <c r="BR32" s="398"/>
      <c r="BS32" s="398"/>
      <c r="BT32" s="397" t="e">
        <f>IF(X32="","",VLOOKUP(X32,'Konversi Jab'!$C$4:$G$512,4,FALSE))</f>
        <v>#N/A</v>
      </c>
      <c r="BW32" s="398" t="e">
        <f>IF(AQ32="","",VLOOKUP(AQ32,'Konversi Jab'!$C$4:$G$512,2,FALSE))</f>
        <v>#N/A</v>
      </c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7" t="e">
        <f>IF(AQ32="","",VLOOKUP(AQ32,'Konversi Jab'!$C$4:$G$512,4,FALSE))</f>
        <v>#N/A</v>
      </c>
    </row>
    <row r="33" spans="3:87" ht="11" customHeight="1" x14ac:dyDescent="0.2">
      <c r="C33" s="49"/>
      <c r="D33" s="98"/>
      <c r="E33" s="101" t="s">
        <v>1435</v>
      </c>
      <c r="F33" s="426" t="s">
        <v>2511</v>
      </c>
      <c r="G33" s="402"/>
      <c r="H33" s="402"/>
      <c r="I33" s="402"/>
      <c r="J33" s="402"/>
      <c r="K33" s="403"/>
      <c r="L33" s="403"/>
      <c r="M33" s="403"/>
      <c r="N33" s="401">
        <v>11</v>
      </c>
      <c r="O33" s="401">
        <v>58</v>
      </c>
      <c r="P33" s="401">
        <v>94</v>
      </c>
      <c r="Q33" s="401">
        <f t="shared" si="3"/>
        <v>-36</v>
      </c>
      <c r="R33" s="32"/>
      <c r="S33" s="2"/>
      <c r="U33" s="3"/>
      <c r="V33" s="2"/>
      <c r="W33" s="10"/>
      <c r="X33" s="12"/>
      <c r="Z33" s="12"/>
      <c r="AA33" s="12"/>
      <c r="AB33" s="12"/>
      <c r="AC33" s="12"/>
      <c r="AD33" s="12"/>
      <c r="AE33" s="12"/>
      <c r="AF33" s="12"/>
      <c r="AI33" s="11"/>
      <c r="AJ33" s="12"/>
      <c r="AK33" s="2"/>
      <c r="AL33" s="66"/>
      <c r="AN33" s="3"/>
      <c r="AO33" s="2"/>
      <c r="AP33" s="360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359"/>
      <c r="BD33" s="361"/>
      <c r="BE33" s="361"/>
      <c r="BF33" s="359"/>
      <c r="BG33" s="11"/>
      <c r="BJ33" s="398" t="str">
        <f>IF(X33="","",VLOOKUP(X33,'Konversi Jab'!$C$4:$G$512,2,FALSE))</f>
        <v/>
      </c>
      <c r="BK33" s="398"/>
      <c r="BL33" s="398"/>
      <c r="BM33" s="398"/>
      <c r="BN33" s="398"/>
      <c r="BO33" s="398"/>
      <c r="BP33" s="398"/>
      <c r="BQ33" s="398"/>
      <c r="BR33" s="398"/>
      <c r="BS33" s="398"/>
      <c r="BT33" s="397" t="str">
        <f>IF(X33="","",VLOOKUP(X33,'Konversi Jab'!$C$4:$G$512,4,FALSE))</f>
        <v/>
      </c>
      <c r="BW33" s="398" t="str">
        <f>IF(AQ33="","",VLOOKUP(AQ33,'Konversi Jab'!$C$4:$G$512,2,FALSE))</f>
        <v/>
      </c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7" t="str">
        <f>IF(AQ33="","",VLOOKUP(AQ33,'Konversi Jab'!$C$4:$G$512,4,FALSE))</f>
        <v/>
      </c>
    </row>
    <row r="34" spans="3:87" ht="11" customHeight="1" x14ac:dyDescent="0.2">
      <c r="C34" s="49"/>
      <c r="D34" s="98"/>
      <c r="E34" s="101" t="s">
        <v>1436</v>
      </c>
      <c r="F34" s="426" t="s">
        <v>2512</v>
      </c>
      <c r="G34" s="402"/>
      <c r="H34" s="402"/>
      <c r="I34" s="402"/>
      <c r="J34" s="402"/>
      <c r="K34" s="403"/>
      <c r="L34" s="403"/>
      <c r="M34" s="403"/>
      <c r="N34" s="401">
        <v>9</v>
      </c>
      <c r="O34" s="401">
        <v>73</v>
      </c>
      <c r="P34" s="401">
        <v>56</v>
      </c>
      <c r="Q34" s="401">
        <f t="shared" si="3"/>
        <v>17</v>
      </c>
      <c r="R34" s="32"/>
      <c r="S34" s="2"/>
      <c r="U34" s="9"/>
      <c r="V34" s="11"/>
      <c r="W34" s="10"/>
      <c r="X34" s="11"/>
      <c r="Y34" s="10"/>
      <c r="Z34" s="10"/>
      <c r="AA34" s="11"/>
      <c r="AB34" s="12"/>
      <c r="AC34" s="12"/>
      <c r="AD34" s="11"/>
      <c r="AE34" s="11"/>
      <c r="AF34" s="11"/>
      <c r="AI34" s="2"/>
      <c r="AJ34" s="2"/>
      <c r="AK34" s="11"/>
      <c r="AL34" s="11"/>
      <c r="AM34" s="12"/>
      <c r="AN34" s="9"/>
      <c r="AO34" s="11"/>
      <c r="AP34" s="10"/>
      <c r="AQ34" s="11"/>
      <c r="AR34" s="10"/>
      <c r="AS34" s="10"/>
      <c r="AT34" s="11"/>
      <c r="AU34" s="11"/>
      <c r="AV34" s="11"/>
      <c r="AW34" s="11"/>
      <c r="AX34" s="11"/>
      <c r="AY34" s="11"/>
      <c r="AZ34" s="59"/>
      <c r="BA34" s="59"/>
      <c r="BB34" s="2"/>
      <c r="BC34" s="2"/>
      <c r="BD34" s="11"/>
      <c r="BE34" s="11"/>
      <c r="BF34" s="11"/>
      <c r="BG34" s="10"/>
      <c r="BJ34" s="398" t="str">
        <f>IF(X34="","",VLOOKUP(X34,'Konversi Jab'!$C$4:$G$512,2,FALSE))</f>
        <v/>
      </c>
      <c r="BK34" s="398"/>
      <c r="BL34" s="398"/>
      <c r="BM34" s="398"/>
      <c r="BN34" s="398"/>
      <c r="BO34" s="398"/>
      <c r="BP34" s="398"/>
      <c r="BQ34" s="398"/>
      <c r="BR34" s="398"/>
      <c r="BS34" s="398"/>
      <c r="BT34" s="397" t="str">
        <f>IF(X34="","",VLOOKUP(X34,'Konversi Jab'!$C$4:$G$512,4,FALSE))</f>
        <v/>
      </c>
      <c r="BW34" s="398" t="str">
        <f>IF(AQ34="","",VLOOKUP(AQ34,'Konversi Jab'!$C$4:$G$512,2,FALSE))</f>
        <v/>
      </c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7" t="str">
        <f>IF(AQ34="","",VLOOKUP(AQ34,'Konversi Jab'!$C$4:$G$512,4,FALSE))</f>
        <v/>
      </c>
    </row>
    <row r="35" spans="3:87" ht="11" customHeight="1" thickBot="1" x14ac:dyDescent="0.25">
      <c r="C35" s="49"/>
      <c r="D35" s="98"/>
      <c r="E35" s="101" t="s">
        <v>1437</v>
      </c>
      <c r="F35" s="426" t="s">
        <v>2513</v>
      </c>
      <c r="G35" s="402"/>
      <c r="H35" s="402"/>
      <c r="I35" s="402"/>
      <c r="J35" s="402"/>
      <c r="K35" s="403"/>
      <c r="L35" s="403"/>
      <c r="M35" s="403"/>
      <c r="N35" s="401">
        <v>7</v>
      </c>
      <c r="O35" s="401">
        <v>38</v>
      </c>
      <c r="P35" s="401">
        <v>15</v>
      </c>
      <c r="Q35" s="401">
        <f t="shared" si="3"/>
        <v>23</v>
      </c>
      <c r="R35" s="32"/>
      <c r="S35" s="2"/>
      <c r="U35" s="71"/>
      <c r="W35" s="10"/>
      <c r="X35" s="11"/>
      <c r="Y35" s="11"/>
      <c r="Z35" s="11"/>
      <c r="AA35" s="11"/>
      <c r="AB35" s="12"/>
      <c r="AC35" s="11"/>
      <c r="AD35" s="12"/>
      <c r="AE35" s="10"/>
      <c r="AF35" s="11"/>
      <c r="AG35" s="11"/>
      <c r="AH35" s="2"/>
      <c r="AM35" s="12"/>
      <c r="AN35" s="71"/>
      <c r="AP35" s="10"/>
      <c r="AQ35" s="11"/>
      <c r="AR35" s="11"/>
      <c r="AS35" s="11"/>
      <c r="AT35" s="11"/>
      <c r="AU35" s="12"/>
      <c r="AV35" s="11"/>
      <c r="AW35" s="12"/>
      <c r="AX35" s="10"/>
      <c r="AY35" s="11"/>
      <c r="AZ35" s="11"/>
      <c r="BA35" s="2"/>
      <c r="BG35" s="11"/>
      <c r="BJ35" s="398" t="str">
        <f>IF(X35="","",VLOOKUP(X35,'Konversi Jab'!$C$4:$G$512,2,FALSE))</f>
        <v/>
      </c>
      <c r="BK35" s="398"/>
      <c r="BL35" s="398"/>
      <c r="BM35" s="398"/>
      <c r="BN35" s="398"/>
      <c r="BO35" s="398"/>
      <c r="BP35" s="398"/>
      <c r="BQ35" s="398"/>
      <c r="BR35" s="398"/>
      <c r="BS35" s="398"/>
      <c r="BT35" s="397" t="str">
        <f>IF(X35="","",VLOOKUP(X35,'Konversi Jab'!$C$4:$G$512,4,FALSE))</f>
        <v/>
      </c>
      <c r="BW35" s="398" t="str">
        <f>IF(AQ35="","",VLOOKUP(AQ35,'Konversi Jab'!$C$4:$G$512,2,FALSE))</f>
        <v/>
      </c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7" t="str">
        <f>IF(AQ35="","",VLOOKUP(AQ35,'Konversi Jab'!$C$4:$G$512,4,FALSE))</f>
        <v/>
      </c>
    </row>
    <row r="36" spans="3:87" ht="11" customHeight="1" thickBot="1" x14ac:dyDescent="0.25">
      <c r="C36" s="49"/>
      <c r="D36" s="98"/>
      <c r="E36" s="101" t="s">
        <v>2517</v>
      </c>
      <c r="F36" s="112" t="s">
        <v>2518</v>
      </c>
      <c r="G36" s="112"/>
      <c r="H36" s="112"/>
      <c r="I36" s="112"/>
      <c r="J36" s="112"/>
      <c r="K36" s="108"/>
      <c r="L36" s="108"/>
      <c r="M36" s="108"/>
      <c r="N36" s="118">
        <v>6</v>
      </c>
      <c r="O36" s="118">
        <v>3</v>
      </c>
      <c r="P36" s="118">
        <v>19</v>
      </c>
      <c r="Q36" s="118">
        <f t="shared" si="3"/>
        <v>-16</v>
      </c>
      <c r="R36" s="32"/>
      <c r="S36" s="2"/>
      <c r="U36" s="51"/>
      <c r="V36" s="52"/>
      <c r="W36" s="471" t="s">
        <v>80</v>
      </c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3"/>
      <c r="AM36" s="11"/>
      <c r="AN36" s="51"/>
      <c r="AO36" s="52"/>
      <c r="AP36" s="471" t="s">
        <v>81</v>
      </c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3"/>
      <c r="BG36" s="2"/>
      <c r="BJ36" s="398" t="str">
        <f>IF(X36="","",VLOOKUP(X36,'Konversi Jab'!$C$4:$G$512,2,FALSE))</f>
        <v/>
      </c>
      <c r="BK36" s="398"/>
      <c r="BL36" s="398"/>
      <c r="BM36" s="398"/>
      <c r="BN36" s="398"/>
      <c r="BO36" s="398"/>
      <c r="BP36" s="398"/>
      <c r="BQ36" s="398"/>
      <c r="BR36" s="398"/>
      <c r="BS36" s="398"/>
      <c r="BT36" s="397" t="str">
        <f>IF(X36="","",VLOOKUP(X36,'Konversi Jab'!$C$4:$G$512,4,FALSE))</f>
        <v/>
      </c>
      <c r="BW36" s="398" t="str">
        <f>IF(AQ36="","",VLOOKUP(AQ36,'Konversi Jab'!$C$4:$G$512,2,FALSE))</f>
        <v/>
      </c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7" t="str">
        <f>IF(AQ36="","",VLOOKUP(AQ36,'Konversi Jab'!$C$4:$G$512,4,FALSE))</f>
        <v/>
      </c>
    </row>
    <row r="37" spans="3:87" ht="11" customHeight="1" thickBot="1" x14ac:dyDescent="0.25">
      <c r="C37" s="49"/>
      <c r="D37" s="98">
        <v>4</v>
      </c>
      <c r="E37" s="101" t="s">
        <v>2514</v>
      </c>
      <c r="F37" s="112"/>
      <c r="G37" s="112"/>
      <c r="H37" s="112"/>
      <c r="I37" s="112"/>
      <c r="J37" s="112"/>
      <c r="K37" s="108"/>
      <c r="L37" s="108"/>
      <c r="M37" s="108"/>
      <c r="N37" s="118"/>
      <c r="O37" s="118"/>
      <c r="P37" s="118"/>
      <c r="Q37" s="118">
        <f t="shared" si="3"/>
        <v>0</v>
      </c>
      <c r="R37" s="32"/>
      <c r="S37" s="2"/>
      <c r="U37" s="11"/>
      <c r="V37" s="23"/>
      <c r="W37" s="474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6"/>
      <c r="AM37" s="11"/>
      <c r="AN37" s="11"/>
      <c r="AO37" s="23"/>
      <c r="AP37" s="474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6"/>
      <c r="BG37" s="1"/>
      <c r="BJ37" s="398" t="str">
        <f>IF(X37="","",VLOOKUP(X37,'Konversi Jab'!$C$4:$G$512,2,FALSE))</f>
        <v/>
      </c>
      <c r="BK37" s="398"/>
      <c r="BL37" s="398"/>
      <c r="BM37" s="398"/>
      <c r="BN37" s="398"/>
      <c r="BO37" s="398"/>
      <c r="BP37" s="398"/>
      <c r="BQ37" s="398"/>
      <c r="BR37" s="398"/>
      <c r="BS37" s="398"/>
      <c r="BT37" s="397" t="str">
        <f>IF(X37="","",VLOOKUP(X37,'Konversi Jab'!$C$4:$G$512,4,FALSE))</f>
        <v/>
      </c>
      <c r="BW37" s="398" t="str">
        <f>IF(AQ37="","",VLOOKUP(AQ37,'Konversi Jab'!$C$4:$G$512,2,FALSE))</f>
        <v/>
      </c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7" t="str">
        <f>IF(AQ37="","",VLOOKUP(AQ37,'Konversi Jab'!$C$4:$G$512,4,FALSE))</f>
        <v/>
      </c>
    </row>
    <row r="38" spans="3:87" ht="11" customHeight="1" thickBot="1" x14ac:dyDescent="0.25">
      <c r="C38" s="49"/>
      <c r="D38" s="98">
        <v>5</v>
      </c>
      <c r="E38" s="101" t="s">
        <v>2515</v>
      </c>
      <c r="F38" s="112"/>
      <c r="G38" s="112"/>
      <c r="H38" s="112"/>
      <c r="I38" s="112"/>
      <c r="J38" s="112"/>
      <c r="K38" s="108"/>
      <c r="L38" s="108"/>
      <c r="M38" s="108"/>
      <c r="N38" s="118"/>
      <c r="O38" s="118"/>
      <c r="P38" s="118"/>
      <c r="Q38" s="118">
        <f t="shared" si="3"/>
        <v>0</v>
      </c>
      <c r="R38" s="32"/>
      <c r="S38" s="2"/>
      <c r="U38" s="11"/>
      <c r="V38" s="23"/>
      <c r="W38" s="467" t="s">
        <v>1387</v>
      </c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9"/>
      <c r="AM38" s="11"/>
      <c r="AN38" s="11"/>
      <c r="AO38" s="23"/>
      <c r="AP38" s="467" t="s">
        <v>1387</v>
      </c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9"/>
      <c r="BG38" s="1"/>
      <c r="BJ38" s="398" t="str">
        <f>IF(X38="","",VLOOKUP(X38,'Konversi Jab'!$C$4:$G$512,2,FALSE))</f>
        <v/>
      </c>
      <c r="BK38" s="398"/>
      <c r="BL38" s="398"/>
      <c r="BM38" s="398"/>
      <c r="BN38" s="398"/>
      <c r="BO38" s="398"/>
      <c r="BP38" s="398"/>
      <c r="BQ38" s="398"/>
      <c r="BR38" s="398"/>
      <c r="BS38" s="398"/>
      <c r="BT38" s="397" t="str">
        <f>IF(X38="","",VLOOKUP(X38,'Konversi Jab'!$C$4:$G$512,4,FALSE))</f>
        <v/>
      </c>
      <c r="BW38" s="398" t="str">
        <f>IF(AQ38="","",VLOOKUP(AQ38,'Konversi Jab'!$C$4:$G$512,2,FALSE))</f>
        <v/>
      </c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7" t="str">
        <f>IF(AQ38="","",VLOOKUP(AQ38,'Konversi Jab'!$C$4:$G$512,4,FALSE))</f>
        <v/>
      </c>
    </row>
    <row r="39" spans="3:87" ht="11" customHeight="1" x14ac:dyDescent="0.2">
      <c r="C39" s="49"/>
      <c r="D39" s="98">
        <v>6</v>
      </c>
      <c r="E39" s="427" t="s">
        <v>2137</v>
      </c>
      <c r="F39" s="402"/>
      <c r="G39" s="402"/>
      <c r="H39" s="402"/>
      <c r="I39" s="402"/>
      <c r="J39" s="402"/>
      <c r="K39" s="403"/>
      <c r="L39" s="403"/>
      <c r="M39" s="403"/>
      <c r="N39" s="401">
        <v>11</v>
      </c>
      <c r="O39" s="189" t="e">
        <f>COUNTIFS(#REF!,E39,#REF!,$BJ$26)</f>
        <v>#REF!</v>
      </c>
      <c r="P39" s="401"/>
      <c r="Q39" s="401" t="e">
        <f t="shared" si="3"/>
        <v>#REF!</v>
      </c>
      <c r="R39" s="32"/>
      <c r="S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M39" s="10"/>
      <c r="AN39" s="10"/>
      <c r="AO39" s="23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J39" s="398" t="str">
        <f>IF(X39="","",VLOOKUP(X39,'Konversi Jab'!$C$4:$G$512,2,FALSE))</f>
        <v/>
      </c>
      <c r="BK39" s="398"/>
      <c r="BL39" s="398"/>
      <c r="BM39" s="398"/>
      <c r="BN39" s="398"/>
      <c r="BO39" s="398"/>
      <c r="BP39" s="398"/>
      <c r="BQ39" s="398"/>
      <c r="BR39" s="398"/>
      <c r="BS39" s="398"/>
      <c r="BT39" s="397" t="str">
        <f>IF(X39="","",VLOOKUP(X39,'Konversi Jab'!$C$4:$G$512,4,FALSE))</f>
        <v/>
      </c>
      <c r="BW39" s="398" t="str">
        <f>IF(AQ39="","",VLOOKUP(AQ39,'Konversi Jab'!$C$4:$G$512,2,FALSE))</f>
        <v/>
      </c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7" t="str">
        <f>IF(AQ39="","",VLOOKUP(AQ39,'Konversi Jab'!$C$4:$G$512,4,FALSE))</f>
        <v/>
      </c>
    </row>
    <row r="40" spans="3:87" ht="11" customHeight="1" x14ac:dyDescent="0.2">
      <c r="C40" s="49"/>
      <c r="D40" s="98">
        <v>7</v>
      </c>
      <c r="E40" s="427" t="s">
        <v>495</v>
      </c>
      <c r="F40" s="428"/>
      <c r="G40" s="428"/>
      <c r="H40" s="428"/>
      <c r="I40" s="428"/>
      <c r="J40" s="428"/>
      <c r="K40" s="428"/>
      <c r="L40" s="428"/>
      <c r="M40" s="429"/>
      <c r="N40" s="430">
        <v>9</v>
      </c>
      <c r="O40" s="189" t="e">
        <f>COUNTIFS(#REF!,E40,#REF!,$BJ$26)</f>
        <v>#REF!</v>
      </c>
      <c r="P40" s="401"/>
      <c r="Q40" s="401" t="e">
        <f t="shared" si="3"/>
        <v>#REF!</v>
      </c>
      <c r="R40" s="32"/>
      <c r="S40" s="2"/>
      <c r="U40" s="11"/>
      <c r="V40" s="11"/>
      <c r="W40" s="100" t="s">
        <v>95</v>
      </c>
      <c r="X40" s="101" t="s">
        <v>94</v>
      </c>
      <c r="Y40" s="113"/>
      <c r="Z40" s="102"/>
      <c r="AA40" s="102"/>
      <c r="AB40" s="102"/>
      <c r="AC40" s="102"/>
      <c r="AD40" s="102"/>
      <c r="AE40" s="102"/>
      <c r="AF40" s="102"/>
      <c r="AG40" s="103"/>
      <c r="AH40" s="99" t="s">
        <v>125</v>
      </c>
      <c r="AI40" s="99" t="s">
        <v>10</v>
      </c>
      <c r="AJ40" s="99" t="s">
        <v>126</v>
      </c>
      <c r="AK40" s="106" t="s">
        <v>127</v>
      </c>
      <c r="AL40" s="11"/>
      <c r="AM40" s="11"/>
      <c r="AN40" s="11"/>
      <c r="AO40" s="11"/>
      <c r="AP40" s="100" t="s">
        <v>95</v>
      </c>
      <c r="AQ40" s="101" t="s">
        <v>94</v>
      </c>
      <c r="AR40" s="113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99" t="s">
        <v>125</v>
      </c>
      <c r="BD40" s="99" t="s">
        <v>10</v>
      </c>
      <c r="BE40" s="99" t="s">
        <v>126</v>
      </c>
      <c r="BF40" s="106" t="s">
        <v>127</v>
      </c>
      <c r="BG40" s="11"/>
      <c r="BJ40" s="398" t="e">
        <f>IF(X40="","",VLOOKUP(X40,'Konversi Jab'!$C$4:$G$512,2,FALSE))</f>
        <v>#N/A</v>
      </c>
      <c r="BK40" s="398"/>
      <c r="BL40" s="398"/>
      <c r="BM40" s="398"/>
      <c r="BN40" s="398"/>
      <c r="BO40" s="398"/>
      <c r="BP40" s="398"/>
      <c r="BQ40" s="398"/>
      <c r="BR40" s="398"/>
      <c r="BS40" s="398"/>
      <c r="BT40" s="397" t="e">
        <f>IF(X40="","",VLOOKUP(X40,'Konversi Jab'!$C$4:$G$512,4,FALSE))</f>
        <v>#N/A</v>
      </c>
      <c r="BW40" s="398" t="e">
        <f>IF(AQ40="","",VLOOKUP(AQ40,'Konversi Jab'!$C$4:$G$512,2,FALSE))</f>
        <v>#N/A</v>
      </c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7" t="e">
        <f>IF(AQ40="","",VLOOKUP(AQ40,'Konversi Jab'!$C$4:$G$512,4,FALSE))</f>
        <v>#N/A</v>
      </c>
    </row>
    <row r="41" spans="3:87" ht="11" customHeight="1" x14ac:dyDescent="0.2">
      <c r="C41" s="49"/>
      <c r="D41" s="98">
        <v>8</v>
      </c>
      <c r="E41" s="427" t="s">
        <v>2138</v>
      </c>
      <c r="F41" s="428"/>
      <c r="G41" s="428"/>
      <c r="H41" s="428"/>
      <c r="I41" s="428"/>
      <c r="J41" s="428"/>
      <c r="K41" s="428"/>
      <c r="L41" s="428"/>
      <c r="M41" s="428"/>
      <c r="N41" s="430">
        <v>8</v>
      </c>
      <c r="O41" s="189" t="e">
        <f>COUNTIFS(#REF!,E41,#REF!,$BJ$26)</f>
        <v>#REF!</v>
      </c>
      <c r="P41" s="401"/>
      <c r="Q41" s="401" t="e">
        <f t="shared" si="3"/>
        <v>#REF!</v>
      </c>
      <c r="R41" s="32"/>
      <c r="S41" s="2"/>
      <c r="U41" s="11"/>
      <c r="V41" s="11"/>
      <c r="W41" s="98">
        <v>1</v>
      </c>
      <c r="X41" s="101" t="s">
        <v>0</v>
      </c>
      <c r="Y41" s="102"/>
      <c r="Z41" s="102"/>
      <c r="AA41" s="102"/>
      <c r="AB41" s="102"/>
      <c r="AC41" s="102"/>
      <c r="AD41" s="102"/>
      <c r="AE41" s="102"/>
      <c r="AF41" s="102"/>
      <c r="AG41" s="103"/>
      <c r="AH41" s="118">
        <v>5</v>
      </c>
      <c r="AI41" s="189" t="e">
        <f>COUNTIFS(#REF!,X41,#REF!,$BJ$26)</f>
        <v>#REF!</v>
      </c>
      <c r="AJ41" s="118"/>
      <c r="AK41" s="118" t="e">
        <f t="shared" ref="AK41:AK47" si="4">AI41-AJ41</f>
        <v>#REF!</v>
      </c>
      <c r="AL41" s="2"/>
      <c r="AM41" s="2"/>
      <c r="AN41" s="2"/>
      <c r="AO41" s="2"/>
      <c r="AP41" s="98">
        <v>1</v>
      </c>
      <c r="AQ41" s="101" t="s">
        <v>18</v>
      </c>
      <c r="AR41" s="102"/>
      <c r="AS41" s="102"/>
      <c r="AT41" s="102"/>
      <c r="AU41" s="102"/>
      <c r="AV41" s="102"/>
      <c r="AW41" s="102"/>
      <c r="AX41" s="102"/>
      <c r="AY41" s="102"/>
      <c r="AZ41" s="102"/>
      <c r="BA41" s="115"/>
      <c r="BB41" s="116"/>
      <c r="BC41" s="118">
        <v>5</v>
      </c>
      <c r="BD41" s="189" t="e">
        <f>COUNTIFS(#REF!,AQ41,#REF!,$BJ$26)</f>
        <v>#REF!</v>
      </c>
      <c r="BE41" s="118"/>
      <c r="BF41" s="118" t="e">
        <f t="shared" ref="BF41" si="5">BD41-BE41</f>
        <v>#REF!</v>
      </c>
      <c r="BG41" s="2"/>
      <c r="BJ41" s="398" t="str">
        <f>IF(X41="","",VLOOKUP(X41,'Konversi Jab'!$C$4:$G$512,2,FALSE))</f>
        <v>Pengadministrasi Umum</v>
      </c>
      <c r="BK41" s="398"/>
      <c r="BL41" s="398"/>
      <c r="BM41" s="398"/>
      <c r="BN41" s="398"/>
      <c r="BO41" s="398"/>
      <c r="BP41" s="398"/>
      <c r="BQ41" s="398"/>
      <c r="BR41" s="398"/>
      <c r="BS41" s="398"/>
      <c r="BT41" s="397">
        <f>IF(X41="","",VLOOKUP(X41,'Konversi Jab'!$C$4:$G$512,4,FALSE))</f>
        <v>5</v>
      </c>
      <c r="BW41" s="398" t="str">
        <f>IF(AQ41="","",VLOOKUP(AQ41,'Konversi Jab'!$C$4:$G$512,2,FALSE))</f>
        <v>Pengadministrasi Kemahasiswaan dan Alumni</v>
      </c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7">
        <f>IF(AQ41="","",VLOOKUP(AQ41,'Konversi Jab'!$C$4:$G$512,4,FALSE))</f>
        <v>5</v>
      </c>
    </row>
    <row r="42" spans="3:87" ht="11" customHeight="1" x14ac:dyDescent="0.2">
      <c r="C42" s="49"/>
      <c r="D42" s="98">
        <v>9</v>
      </c>
      <c r="E42" s="431" t="s">
        <v>496</v>
      </c>
      <c r="F42" s="402"/>
      <c r="G42" s="402"/>
      <c r="H42" s="402"/>
      <c r="I42" s="402"/>
      <c r="J42" s="402"/>
      <c r="K42" s="403"/>
      <c r="L42" s="403"/>
      <c r="M42" s="403"/>
      <c r="N42" s="401">
        <v>8</v>
      </c>
      <c r="O42" s="189" t="e">
        <f>COUNTIFS(#REF!,E42,#REF!,$BJ$26)</f>
        <v>#REF!</v>
      </c>
      <c r="P42" s="401"/>
      <c r="Q42" s="401" t="e">
        <f t="shared" si="3"/>
        <v>#REF!</v>
      </c>
      <c r="R42" s="32"/>
      <c r="S42" s="2"/>
      <c r="U42" s="11"/>
      <c r="V42" s="11"/>
      <c r="W42" s="100">
        <v>2</v>
      </c>
      <c r="X42" s="101" t="s">
        <v>2003</v>
      </c>
      <c r="Y42" s="102"/>
      <c r="Z42" s="102"/>
      <c r="AA42" s="102"/>
      <c r="AB42" s="102"/>
      <c r="AC42" s="102"/>
      <c r="AD42" s="102"/>
      <c r="AE42" s="102"/>
      <c r="AF42" s="102"/>
      <c r="AG42" s="103"/>
      <c r="AH42" s="118">
        <v>5</v>
      </c>
      <c r="AI42" s="189" t="e">
        <f>COUNTIFS(#REF!,X42,#REF!,$BJ$26)</f>
        <v>#REF!</v>
      </c>
      <c r="AJ42" s="118"/>
      <c r="AK42" s="118" t="e">
        <f t="shared" si="4"/>
        <v>#REF!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J42" s="398" t="e">
        <f>IF(X42="","",VLOOKUP(X42,'Konversi Jab'!$C$4:$G$512,2,FALSE))</f>
        <v>#N/A</v>
      </c>
      <c r="BK42" s="398"/>
      <c r="BL42" s="398"/>
      <c r="BM42" s="398"/>
      <c r="BN42" s="398"/>
      <c r="BO42" s="398"/>
      <c r="BP42" s="398"/>
      <c r="BQ42" s="398"/>
      <c r="BR42" s="398"/>
      <c r="BS42" s="398"/>
      <c r="BT42" s="397" t="e">
        <f>IF(X42="","",VLOOKUP(X42,'Konversi Jab'!$C$4:$G$512,4,FALSE))</f>
        <v>#N/A</v>
      </c>
      <c r="BW42" s="398" t="str">
        <f>IF(AQ42="","",VLOOKUP(AQ42,'Konversi Jab'!$C$4:$G$512,2,FALSE))</f>
        <v/>
      </c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7" t="str">
        <f>IF(AQ42="","",VLOOKUP(AQ42,'Konversi Jab'!$C$4:$G$512,4,FALSE))</f>
        <v/>
      </c>
    </row>
    <row r="43" spans="3:87" ht="11" customHeight="1" x14ac:dyDescent="0.2">
      <c r="C43" s="50"/>
      <c r="D43" s="98">
        <v>10</v>
      </c>
      <c r="E43" s="431" t="s">
        <v>498</v>
      </c>
      <c r="F43" s="402"/>
      <c r="G43" s="402"/>
      <c r="H43" s="402"/>
      <c r="I43" s="402"/>
      <c r="J43" s="402"/>
      <c r="K43" s="403"/>
      <c r="L43" s="403"/>
      <c r="M43" s="403"/>
      <c r="N43" s="401">
        <v>7</v>
      </c>
      <c r="O43" s="189" t="e">
        <f>COUNTIFS(#REF!,E43,#REF!,$BJ$26)</f>
        <v>#REF!</v>
      </c>
      <c r="P43" s="401"/>
      <c r="Q43" s="401" t="e">
        <f t="shared" si="3"/>
        <v>#REF!</v>
      </c>
      <c r="R43" s="32"/>
      <c r="S43" s="2"/>
      <c r="U43" s="11"/>
      <c r="V43" s="11"/>
      <c r="W43" s="98">
        <v>3</v>
      </c>
      <c r="X43" s="101" t="s">
        <v>101</v>
      </c>
      <c r="Y43" s="102"/>
      <c r="Z43" s="102"/>
      <c r="AA43" s="102"/>
      <c r="AB43" s="102"/>
      <c r="AC43" s="102"/>
      <c r="AD43" s="102"/>
      <c r="AE43" s="102"/>
      <c r="AF43" s="102"/>
      <c r="AG43" s="103"/>
      <c r="AH43" s="118">
        <v>5</v>
      </c>
      <c r="AI43" s="189" t="e">
        <f>COUNTIFS(#REF!,X43,#REF!,$BJ$26)</f>
        <v>#REF!</v>
      </c>
      <c r="AJ43" s="118"/>
      <c r="AK43" s="118" t="e">
        <f t="shared" si="4"/>
        <v>#REF!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J43" s="398" t="str">
        <f>IF(X43="","",VLOOKUP(X43,'Konversi Jab'!$C$4:$G$512,2,FALSE))</f>
        <v>Pengadministrasi Persuratan</v>
      </c>
      <c r="BK43" s="398"/>
      <c r="BL43" s="398"/>
      <c r="BM43" s="398"/>
      <c r="BN43" s="398"/>
      <c r="BO43" s="398"/>
      <c r="BP43" s="398"/>
      <c r="BQ43" s="398"/>
      <c r="BR43" s="398"/>
      <c r="BS43" s="398"/>
      <c r="BT43" s="397">
        <f>IF(X43="","",VLOOKUP(X43,'Konversi Jab'!$C$4:$G$512,4,FALSE))</f>
        <v>5</v>
      </c>
      <c r="BW43" s="398" t="str">
        <f>IF(AQ43="","",VLOOKUP(AQ43,'Konversi Jab'!$C$4:$G$512,2,FALSE))</f>
        <v/>
      </c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97" t="str">
        <f>IF(AQ43="","",VLOOKUP(AQ43,'Konversi Jab'!$C$4:$G$512,4,FALSE))</f>
        <v/>
      </c>
    </row>
    <row r="44" spans="3:87" ht="11" customHeight="1" x14ac:dyDescent="0.2">
      <c r="C44" s="50"/>
      <c r="D44" s="98">
        <v>11</v>
      </c>
      <c r="E44" s="431" t="s">
        <v>499</v>
      </c>
      <c r="F44" s="402"/>
      <c r="G44" s="402"/>
      <c r="H44" s="402"/>
      <c r="I44" s="402"/>
      <c r="J44" s="402"/>
      <c r="K44" s="403"/>
      <c r="L44" s="403"/>
      <c r="M44" s="403"/>
      <c r="N44" s="401">
        <v>6</v>
      </c>
      <c r="O44" s="189" t="e">
        <f>COUNTIFS(#REF!,E44,#REF!,$BJ$26)</f>
        <v>#REF!</v>
      </c>
      <c r="P44" s="401"/>
      <c r="Q44" s="401" t="e">
        <f t="shared" si="3"/>
        <v>#REF!</v>
      </c>
      <c r="R44" s="32"/>
      <c r="S44" s="2"/>
      <c r="U44" s="11"/>
      <c r="V44" s="11"/>
      <c r="W44" s="100">
        <v>4</v>
      </c>
      <c r="X44" s="101" t="s">
        <v>1610</v>
      </c>
      <c r="Y44" s="102"/>
      <c r="Z44" s="102"/>
      <c r="AA44" s="102"/>
      <c r="AB44" s="102"/>
      <c r="AC44" s="102"/>
      <c r="AD44" s="102"/>
      <c r="AE44" s="102"/>
      <c r="AF44" s="102"/>
      <c r="AG44" s="103"/>
      <c r="AH44" s="118">
        <v>5</v>
      </c>
      <c r="AI44" s="189" t="e">
        <f>COUNTIFS(#REF!,X44,#REF!,$BJ$26)</f>
        <v>#REF!</v>
      </c>
      <c r="AJ44" s="118"/>
      <c r="AK44" s="118" t="e">
        <f t="shared" si="4"/>
        <v>#REF!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98" t="e">
        <f>IF(X44="","",VLOOKUP(X44,'Konversi Jab'!$C$4:$G$512,2,FALSE))</f>
        <v>#N/A</v>
      </c>
      <c r="BK44" s="398"/>
      <c r="BL44" s="398"/>
      <c r="BM44" s="398"/>
      <c r="BN44" s="398"/>
      <c r="BO44" s="398"/>
      <c r="BP44" s="398"/>
      <c r="BQ44" s="398"/>
      <c r="BR44" s="398"/>
      <c r="BS44" s="398"/>
      <c r="BT44" s="397" t="e">
        <f>IF(X44="","",VLOOKUP(X44,'Konversi Jab'!$C$4:$G$512,4,FALSE))</f>
        <v>#N/A</v>
      </c>
      <c r="BW44" s="398" t="str">
        <f>IF(AQ44="","",VLOOKUP(AQ44,'Konversi Jab'!$C$4:$G$512,2,FALSE))</f>
        <v/>
      </c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7" t="str">
        <f>IF(AQ44="","",VLOOKUP(AQ44,'Konversi Jab'!$C$4:$G$512,4,FALSE))</f>
        <v/>
      </c>
    </row>
    <row r="45" spans="3:87" ht="11" customHeight="1" x14ac:dyDescent="0.2">
      <c r="C45" s="50"/>
      <c r="D45" s="98">
        <v>12</v>
      </c>
      <c r="E45" s="101" t="s">
        <v>38</v>
      </c>
      <c r="F45" s="112"/>
      <c r="G45" s="112"/>
      <c r="H45" s="112"/>
      <c r="I45" s="112"/>
      <c r="J45" s="112"/>
      <c r="K45" s="108"/>
      <c r="L45" s="108"/>
      <c r="M45" s="108"/>
      <c r="N45" s="118">
        <v>5</v>
      </c>
      <c r="O45" s="189" t="e">
        <f>COUNTIFS(#REF!,E45,#REF!,$BJ$26)</f>
        <v>#REF!</v>
      </c>
      <c r="P45" s="118"/>
      <c r="Q45" s="118" t="e">
        <f t="shared" si="3"/>
        <v>#REF!</v>
      </c>
      <c r="R45" s="32"/>
      <c r="S45" s="2"/>
      <c r="U45" s="11"/>
      <c r="V45" s="11"/>
      <c r="W45" s="98">
        <v>5</v>
      </c>
      <c r="X45" s="101" t="s">
        <v>15</v>
      </c>
      <c r="Y45" s="102"/>
      <c r="Z45" s="102"/>
      <c r="AA45" s="102"/>
      <c r="AB45" s="102"/>
      <c r="AC45" s="102"/>
      <c r="AD45" s="102"/>
      <c r="AE45" s="102"/>
      <c r="AF45" s="102"/>
      <c r="AG45" s="103"/>
      <c r="AH45" s="118">
        <v>3</v>
      </c>
      <c r="AI45" s="189" t="e">
        <f>COUNTIFS(#REF!,X45,#REF!,$BJ$26)</f>
        <v>#REF!</v>
      </c>
      <c r="AJ45" s="118"/>
      <c r="AK45" s="118" t="e">
        <f t="shared" si="4"/>
        <v>#REF!</v>
      </c>
      <c r="AL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98" t="str">
        <f>IF(X45="","",VLOOKUP(X45,'Konversi Jab'!$C$4:$G$512,2,FALSE))</f>
        <v>Pengemudi</v>
      </c>
      <c r="BK45" s="398"/>
      <c r="BL45" s="398"/>
      <c r="BM45" s="398"/>
      <c r="BN45" s="398"/>
      <c r="BO45" s="398"/>
      <c r="BP45" s="398"/>
      <c r="BQ45" s="398"/>
      <c r="BR45" s="398"/>
      <c r="BS45" s="398"/>
      <c r="BT45" s="397">
        <f>IF(X45="","",VLOOKUP(X45,'Konversi Jab'!$C$4:$G$512,4,FALSE))</f>
        <v>3</v>
      </c>
      <c r="BW45" s="398" t="str">
        <f>IF(AQ45="","",VLOOKUP(AQ45,'Konversi Jab'!$C$4:$G$512,2,FALSE))</f>
        <v/>
      </c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97" t="str">
        <f>IF(AQ45="","",VLOOKUP(AQ45,'Konversi Jab'!$C$4:$G$512,4,FALSE))</f>
        <v/>
      </c>
    </row>
    <row r="46" spans="3:87" ht="11" customHeight="1" thickBot="1" x14ac:dyDescent="0.25">
      <c r="C46" s="287"/>
      <c r="D46" s="288"/>
      <c r="E46" s="288"/>
      <c r="F46" s="289"/>
      <c r="G46" s="289"/>
      <c r="H46" s="289"/>
      <c r="I46" s="289"/>
      <c r="J46" s="289"/>
      <c r="K46" s="290"/>
      <c r="L46" s="290"/>
      <c r="M46" s="290"/>
      <c r="N46" s="290"/>
      <c r="O46" s="290"/>
      <c r="P46" s="288"/>
      <c r="Q46" s="290"/>
      <c r="R46" s="285"/>
      <c r="S46" s="2"/>
      <c r="U46" s="2"/>
      <c r="V46" s="2"/>
      <c r="W46" s="100">
        <v>6</v>
      </c>
      <c r="X46" s="101" t="s">
        <v>1586</v>
      </c>
      <c r="Y46" s="102"/>
      <c r="Z46" s="102"/>
      <c r="AA46" s="102"/>
      <c r="AB46" s="102"/>
      <c r="AC46" s="102"/>
      <c r="AD46" s="102"/>
      <c r="AE46" s="102"/>
      <c r="AF46" s="102"/>
      <c r="AG46" s="103"/>
      <c r="AH46" s="118">
        <v>3</v>
      </c>
      <c r="AI46" s="189" t="e">
        <f>COUNTIFS(#REF!,X46,#REF!,$BJ$26)</f>
        <v>#REF!</v>
      </c>
      <c r="AJ46" s="118"/>
      <c r="AK46" s="118" t="e">
        <f t="shared" si="4"/>
        <v>#REF!</v>
      </c>
      <c r="AL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98" t="e">
        <f>IF(X46="","",VLOOKUP(X46,'Konversi Jab'!$C$4:$G$512,2,FALSE))</f>
        <v>#N/A</v>
      </c>
      <c r="BK46" s="398"/>
      <c r="BL46" s="398"/>
      <c r="BM46" s="398"/>
      <c r="BN46" s="398"/>
      <c r="BO46" s="398"/>
      <c r="BP46" s="398"/>
      <c r="BQ46" s="398"/>
      <c r="BR46" s="398"/>
      <c r="BS46" s="398"/>
      <c r="BT46" s="397" t="e">
        <f>IF(X46="","",VLOOKUP(X46,'Konversi Jab'!$C$4:$G$512,4,FALSE))</f>
        <v>#N/A</v>
      </c>
      <c r="BW46" s="398" t="str">
        <f>IF(AQ46="","",VLOOKUP(AQ46,'Konversi Jab'!$C$4:$G$512,2,FALSE))</f>
        <v/>
      </c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97" t="str">
        <f>IF(AQ46="","",VLOOKUP(AQ46,'Konversi Jab'!$C$4:$G$512,4,FALSE))</f>
        <v/>
      </c>
    </row>
    <row r="47" spans="3:87" ht="11" customHeight="1" x14ac:dyDescent="0.2">
      <c r="C47" s="11"/>
      <c r="K47" s="11"/>
      <c r="L47" s="11"/>
      <c r="M47" s="11"/>
      <c r="U47" s="2"/>
      <c r="V47" s="2"/>
      <c r="W47" s="98">
        <v>7</v>
      </c>
      <c r="X47" s="101" t="s">
        <v>4</v>
      </c>
      <c r="Y47" s="102"/>
      <c r="Z47" s="102"/>
      <c r="AA47" s="102"/>
      <c r="AB47" s="102"/>
      <c r="AC47" s="102"/>
      <c r="AD47" s="102"/>
      <c r="AE47" s="102"/>
      <c r="AF47" s="102"/>
      <c r="AG47" s="103"/>
      <c r="AH47" s="118">
        <v>3</v>
      </c>
      <c r="AI47" s="189" t="e">
        <f>COUNTIFS(#REF!,X47,#REF!,$BJ$26)</f>
        <v>#REF!</v>
      </c>
      <c r="AJ47" s="118"/>
      <c r="AK47" s="118" t="e">
        <f t="shared" si="4"/>
        <v>#REF!</v>
      </c>
      <c r="AL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98" t="e">
        <f>IF(X47="","",VLOOKUP(X47,'Konversi Jab'!$C$4:$G$512,2,FALSE))</f>
        <v>#N/A</v>
      </c>
      <c r="BK47" s="398"/>
      <c r="BL47" s="398"/>
      <c r="BM47" s="398"/>
      <c r="BN47" s="398"/>
      <c r="BO47" s="398"/>
      <c r="BP47" s="398"/>
      <c r="BQ47" s="398"/>
      <c r="BR47" s="398"/>
      <c r="BS47" s="398"/>
      <c r="BT47" s="397" t="e">
        <f>IF(X47="","",VLOOKUP(X47,'Konversi Jab'!$C$4:$G$512,4,FALSE))</f>
        <v>#N/A</v>
      </c>
      <c r="BW47" s="398" t="str">
        <f>IF(AQ47="","",VLOOKUP(AQ47,'Konversi Jab'!$C$4:$G$512,2,FALSE))</f>
        <v/>
      </c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97" t="str">
        <f>IF(AQ47="","",VLOOKUP(AQ47,'Konversi Jab'!$C$4:$G$512,4,FALSE))</f>
        <v/>
      </c>
    </row>
    <row r="48" spans="3:87" ht="11" customHeight="1" x14ac:dyDescent="0.2">
      <c r="C48" s="11"/>
      <c r="K48" s="11"/>
      <c r="L48" s="11"/>
      <c r="M48" s="11"/>
    </row>
    <row r="49" spans="3:13" ht="11" customHeight="1" x14ac:dyDescent="0.2">
      <c r="C49" s="11"/>
      <c r="K49" s="11"/>
      <c r="L49" s="11"/>
      <c r="M49" s="11"/>
    </row>
    <row r="50" spans="3:13" ht="11" customHeight="1" x14ac:dyDescent="0.2">
      <c r="C50" s="11"/>
      <c r="K50" s="11"/>
      <c r="L50" s="11"/>
      <c r="M50" s="11"/>
    </row>
    <row r="51" spans="3:13" ht="11" customHeight="1" x14ac:dyDescent="0.2">
      <c r="C51" s="11"/>
      <c r="K51" s="11"/>
      <c r="L51" s="11"/>
      <c r="M51" s="11"/>
    </row>
    <row r="52" spans="3:13" ht="11" customHeight="1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ht="11" customHeight="1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ht="11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ht="11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ht="11" customHeight="1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ht="11" customHeight="1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ht="11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ht="11" customHeight="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ht="11" customHeight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ortState ref="X41:AK47">
    <sortCondition descending="1" ref="AH41:AH47"/>
  </sortState>
  <mergeCells count="16">
    <mergeCell ref="W38:AK38"/>
    <mergeCell ref="AP38:BF38"/>
    <mergeCell ref="AP27:BF27"/>
    <mergeCell ref="AC18:AR18"/>
    <mergeCell ref="AC16:AR17"/>
    <mergeCell ref="W25:AK26"/>
    <mergeCell ref="AP25:BF26"/>
    <mergeCell ref="W36:AK37"/>
    <mergeCell ref="AP36:BF37"/>
    <mergeCell ref="W27:AK27"/>
    <mergeCell ref="D25:Q26"/>
    <mergeCell ref="T5:AC6"/>
    <mergeCell ref="S9:AD10"/>
    <mergeCell ref="C1:BF1"/>
    <mergeCell ref="C2:BF2"/>
    <mergeCell ref="C3:BF3"/>
  </mergeCells>
  <phoneticPr fontId="33" type="noConversion"/>
  <conditionalFormatting sqref="X41:X47">
    <cfRule type="duplicateValues" dxfId="139" priority="617"/>
  </conditionalFormatting>
  <printOptions horizontalCentered="1"/>
  <pageMargins left="0.19685039370078741" right="0.19685039370078741" top="0.19685039370078741" bottom="0.19685039370078741" header="0.31496062992125984" footer="0.23622047244094491"/>
  <pageSetup paperSize="14" scale="94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2 c a 3 0 d 7 - 4 f a f - 4 9 6 8 - 9 6 2 0 - c b 8 8 8 2 d 8 3 9 7 5 "   x m l n s = " h t t p : / / s c h e m a s . m i c r o s o f t . c o m / D a t a M a s h u p " > A A A A A P 8 K A A B Q S w M E F A A C A A g A P F J U T G a j p Q 2 p A A A A + A A A A B I A H A B D b 2 5 m a W c v U G F j a 2 F n Z S 5 4 b W w g o h g A K K A U A A A A A A A A A A A A A A A A A A A A A A A A A A A A h Y / R C o I w G I V f R X b v N q d k y O + 8 q J s g I Q i i 2 z G X j n S G z u a 7 d d E j 9 Q o J Z X X X 5 T l 8 B 7 7 z u N 0 h G 5 v a u 6 q u 1 6 1 J U Y A p 8 p S R b a F N m a L B n v w l y j j s h D y L U n k T b P p k 7 H W K K m s v C S H O O e x C 3 H Y l Y Z Q G 5 J h v 9 7 J S j f C 1 6 a 0 w U q H P q v i / Q h w O L x n O c L T A U R w y H L M A y F x D r s 0 X Y Z M x p k B + S l g N t R 0 6 x X X h b 9 Z A 5 g j k / Y I / A V B L A w Q U A A I A C A A 8 U l R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F J U T H a + Y J f 0 B w A A 4 i o A A B M A H A B G b 3 J t d W x h c y 9 T Z W N 0 a W 9 u M S 5 t I K I Y A C i g F A A A A A A A A A A A A A A A A A A A A A A A A A A A A O 1 Z T W / b u B b d F + h / I N S N A x g Z X X 1 Y 8 h t 0 4 a Z p J 0 3 G E 8 Q J i n m d Q m B i j q 1 a l g J 9 T J M p + t + f R E r y V e p T v G Y z s 0 g W E U X S P D y X v I e H d q F u y j h L x c I 8 6 e f n z 5 4 / K 9 Y y V 0 u x l K U U L 0 W i y u f P R P 2 3 y K r 8 R t U 1 x 3 c 3 K j l 8 n + W b 6 y z b j N 7 E i T o 8 y t J S p W U x s v 7 7 n z / O j 9 / O 3 s 9 O / t j K o l R 5 1 A w U y e U 2 T u O i z G U R H 9 4 l x Z 1 1 M B Z p l S R j U e a V O h g b E N 1 3 s V a q r I E M 4 p c P J 6 X a v r S a J m t 8 G q f L l 5 b u Y X 3 8 + u F 1 X f m x / e w L 6 2 g t 0 1 U 9 9 c v 7 W 2 X V A 1 z K 6 3 p u l 7 l M i z + z f H u U J d U 2 b R q L 0 Q 5 o / O W L Z V r I q i d T t w q Z 3 n 8 d i 6 7 a 6 a p L d V e y e n d / d 2 9 / t b + / e r K / O t h f H e 6 v n u 6 v J h v U A 6 L k g H r A l A B V A l w J k C X A l g B d A n w d w N d B C w v 4 O o C v A / g 6 g K 8 D + D q A r w P 4 O o C v C / i 6 g K 8 L + L q A r w v 4 u o C v C / i 6 g K 8 L + L q A r w f 4 e o C v B / h 6 K H M B X w / w 9 Q B f D / D 1 A F 8 P 8 P U B X x / w 9 Q F f H / D 1 k V Q B v j 7 g 6 w O + P u D r A 7 4 T w H c C + E 4 A 3 w n g O w F 8 J 0 i b A d 9 J w / c k L S f e Y X O Y 8 J Y Q t g D O A e A c A M 4 B 4 B w A z g H g H A D O A T q Q w B o H Y I 0 D w D c E f E P A N w R 8 Q 8 A 3 B H x D w D c E f E N 0 A g O + I e A 7 B X y n h H b K 1 I E t L m w B r K e A 9 X Q C R 4 J 7 e w r 3 9 n S K W s i 2 c R N y I T a y I T b y I T Y y I j Z y I j a y I j b y I j Y y I z Z y X 9 h + I e b Q g E E H B i 0 Y 9 G D Q h E E X B m 0 Y 8 m G E j B g h J 0 b I i h H y Y o T M G C E 3 R s i O E f J j h A w Z I U d G y J I R 8 m S E T B k h V 0 b I l h H y Z Y S M G S F n R s i a E f J m h M w Z I X d G y J 4 R 8 m e E D B o h h 0 b I o h H y a O R B m S P k 0 8 j H K o e 8 G v l Q 5 g n 5 N d K G D X z G x 0 1 Q 7 M m H a k 8 + j s P O v z 2 4 E d P O w X 3 T M o j D 1 4 P + z n 6 e Z 9 u s r C / t v y i 5 V H m x u 7 e 3 L W 3 9 6 M H 1 f i w + t B 1 m S b K 4 k Y n M i 5 f N V w k f 8 d j 0 n c G / m c d j A J w f A K B H I b g / g O A 8 C s H 7 A Q T 3 U Q j + D y B 4 / x f C q b o t x U W z O 0 T 2 p 7 j I P r N t p K v 3 j F w n j D 3 2 b X s 3 y o X a Z n / V H X 4 r 1 y o X Z u O y g R Y q U T d l W z 3 a C z r + Y s 1 P z u s p W 2 + z p H l c r v T j V Z L q t 7 V + v J P X s p R p 2 x 5 R 2 y N y 2 j 6 R 2 x W 8 r s k 3 N e a 1 + T + X W x l N z P t P p u G d 3 H Y t 4 l y l S / 0 R u a 4 0 0 M k n + b d c t 5 D i T K 7 j v H 1 J 1 n k L 1 5 Z q X m r V F H 6 t S l n E 4 i q N y + a 1 e y 6 q 6 2 u 5 i g 2 B V 3 3 p I i t l f q 8 7 Z L n p q O 6 a x 2 x V z 6 g j G 3 S M w o 7 j t I + D 3 b V p g 6 Q b q Y 2 J W F T b 2 3 7 + k f Z D p q v X d / V Z b C N t c 6 z j Q i X Z L t A 9 O P X o 2 s O 0 / S L t W 6 x T m b c B u F Q 1 a L m L V r 1 B q l Q 1 X 2 G a O C W y 0 N 2 q T a x B Z q f 9 U v Y M t L O x N k p c z X 9 v o 9 f G r Y t p p D 2 O t S j L e t l W 8 r P U o y 9 m l 7 / P z m b z o 9 l 8 1 r y z K y y / t v K r K r + e 8 g u p d Z V X e k G O 1 E Y s Z H m v V + O 8 3 r k b W b a b N d J + y p o l 9 V r p u t f x J u G l y G F w g Y G r y l j U w V 6 t q n Q l U / G T O P r l + F R c n f c b V F s u H X u n j 7 3 T x 1 6 7 K O u s 3 R 2 v Z F 7 p e a m 0 i M 2 m b a I j T l X + S Y q F u l Y N 8 r 0 U o 7 N K 5 k 0 4 D 4 Z 9 2 u i K V w 8 2 Z 6 R N m U m s P t e 0 7 e J 3 M X 7 7 4 v c t 8 7 l + v 7 l s A a Y s 6 F M W d H 1 T 4 n e j w W 2 o H r C d h d k j Z j s k G r f c l m L 2 W S Z 9 e b P L 0 0 j b O z O J S T 8 x D f u r 3 n e L u J D C F K + K W D J c k y 7 N 6 l + 9 P p k L h 7 8 1 5 b s 7 1 z w 8 8 / D N Q 6 P M s 8 g 1 K 9 Y s t J l a v S P q x Z D 5 p g 1 z s l n 1 S 6 4 N o v X 6 V r e c q W a P 3 X Z 4 d X J 2 x V Y f m 6 J X r v s O b 6 6 6 z L q X 7 e i 1 o I r R P B O L 2 z r v 9 J K / l Z 9 i k 3 f p p 8 N m 0 M N e L 3 W A + y 1 + V V T J b s P r D v 0 G 0 O 7 T 5 N + b K k n 6 l 3 a O 5 2 r T 7 C k z h X c q j Q v x s E W M L p R M D r p 4 R 9 q 2 1 m s R e W y P G K M 5 M J c D O z m w k A P T O D C K A 2 s 4 s I M D A z i w f A O T N 7 B 1 n M N s k 6 v l Q Z t 4 S 8 N A U / 1 6 8 P x Z n H 7 / b O S / F 7 2 w j v M 8 y w s R p / p n H K v 7 8 a j / 4 a i p r Q / b F 9 Z s u a w / c J I u 6 w O i P 1 7 r S l 1 j x h 6 Z T z W i m 3 0 W 8 2 p 7 r X J L j M m c 1 u 3 h a w A f n t D N S f w + L t e m d T S E Y 5 Z 0 F x U W Y R Z f F l 2 u t E w F d 0 W e 8 T z h e R K y M l 9 S v q K D B W V l v p x 8 N f l 2 Y r g O w 3 U 4 T 4 b r M F y H 4 X K Z d x i u w 3 A d h u s w X J f h u g y X i 6 3 L c L m Y u g z X Z b g u w 3 U Z r s t w P Y b r M V y P 4 X p 8 Z R m u x 3 A 9 h s v z l q c t z 1 q e t D x n e c r y j O U J y / O V p y v P V p / h + g x 3 w n A n D H f C c C c M 9 3 G u o S 0 z 3 I D h B g w 3 Y L g B w w 0 Y b v C t f T B l h h s w 3 I D h h g w 3 Z L g h w w 0 Z b s h w Q 4 Y b M t y Q Z y / D D R n u l O F + 3 y S 0 Z W 4 O G O 4 j j U L 3 w p X D 5 t J h c + 2 w u X j Y X D 1 s L h 8 2 1 w + b C 4 j N Z z C U L j 6 D g X g N 1 G s g X w P 9 G g j Y Q M E G E s Y 1 j L i I k T N Q T z 4 D r m P E h Y y 4 k h G X M u J a R l z M i K s Z c T k j r m f k D g S c z 4 B L G n F N I y 5 q x F W N u K w R 1 z X i w k Z c 2 Y h L G 3 m D M 2 T g P v g M u L z 9 O 3 1 J 9 8 J n w M W u + R p J f 3 f U G J I s r 6 / x 9 c F u m v i N 3 z S 1 9 a O h W W g M A L M U u 6 F 3 x S c 7 w M p P d s C U n + y A K T / Z A V N + s g P t y 5 M d e L I D / 6 g d 6 L 6 m 2 O c J f v 4 f U E s B A i 0 A F A A C A A g A P F J U T G a j p Q 2 p A A A A + A A A A B I A A A A A A A A A A A A A A A A A A A A A A E N v b m Z p Z y 9 Q Y W N r Y W d l L n h t b F B L A Q I t A B Q A A g A I A D x S V E w P y u m r p A A A A O k A A A A T A A A A A A A A A A A A A A A A A P U A A A B b Q 2 9 u d G V u d F 9 U e X B l c 1 0 u e G 1 s U E s B A i 0 A F A A C A A g A P F J U T H a + Y J f 0 B w A A 4 i o A A B M A A A A A A A A A A A A A A A A A 5 g E A A E Z v c m 1 1 b G F z L 1 N l Y 3 R p b 2 4 x L m 1 Q S w U G A A A A A A M A A w D C A A A A J w o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m I A A A A A A A D s Y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G F 0 Y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R X J y b 3 J D b 3 V u d C I g V m F s d W U 9 I m w x M S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T U R B Q U F B Q U F B Q U F B Q U F B Q U F B Q U F B Q U F B Q U F B Q U F B Q U F N R E F 3 Q U F B d 0 1 E Q X d N Q U F B Q U F B Q U F B Q U F B Q U F B Q U F B Q U F B Q U F B Q U F B Q U F B Q U F B Q U F B Q U F B Q U F B Q U F B Q U F B Q U F B Q U F B Q U F B Q U F B Q U F B T U F B d 0 F E Q U F N R E F 3 T U R C Z 1 l B I i A v P j x F b n R y e S B U e X B l P S J G a W x s Q 2 9 s d W 1 u T m F t Z X M i I F Z h b H V l P S J z W y Z x d W 9 0 O 0 5 J U C Z x d W 9 0 O y w m c X V v d D t H b 2 w m c X V v d D s s J n F 1 b 3 Q 7 V G d s J n F 1 b 3 Q 7 L C Z x d W 9 0 O 0 J s b i Z x d W 9 0 O y w m c X V v d D t U a G 4 m c X V v d D s s J n F 1 b 3 Q 7 S m F i Y X R h b i Z x d W 9 0 O y w m c X V v d D t U Z 2 x f M S Z x d W 9 0 O y w m c X V v d D t C b G 5 f M i Z x d W 9 0 O y w m c X V v d D t U a G 5 f M y Z x d W 9 0 O y w m c X V v d D t U a G 5 f N C Z x d W 9 0 O y w m c X V v d D t C b G 5 f N S Z x d W 9 0 O y w m c X V v d D t U a C Z x d W 9 0 O y w m c X V v d D t C b C Z x d W 9 0 O y w m c X V v d D t O Y W 1 h X z Y m c X V v d D s s J n F 1 b 3 Q 7 Q m w v V G g m c X V v d D s s J n F 1 b 3 Q 7 S m F t J n F 1 b 3 Q 7 L C Z x d W 9 0 O 0 5 h b W E g U G V u Z C Z x d W 9 0 O y w m c X V v d D t U Y W h 1 b i Z x d W 9 0 O y w m c X V v d D t J a m F 6 Y W g m c X V v d D s s J n F 1 b 3 Q 7 V G d s I E x h a G l y J n F 1 b 3 Q 7 L C Z x d W 9 0 O 1 R n b G x o c i Z x d W 9 0 O y w m c X V v d D t U a G 5 s a H I m c X V v d D s s J n F 1 b 3 Q 7 S 2 V w Z W c m c X V v d D s s J n F 1 b 3 Q 7 T X V 0 Y X N p I F V u a X Q m c X V v d D s s J n F 1 b 3 Q 7 V W 5 p d C Z x d W 9 0 O y w m c X V v d D t T d W J i Y W d p Y W 4 m c X V v d D s s J n F 1 b 3 Q 7 Q m F n a W F u J n F 1 b 3 Q 7 L C Z x d W 9 0 O 1 J v d G F y e S Z x d W 9 0 O y w m c X V v d D t T b 3 J 0 J n F 1 b 3 Q 7 L C Z x d W 9 0 O 1 N l e C Z x d W 9 0 O y w m c X V v d D t B Z 2 F t Y S Z x d W 9 0 O y w m c X V v d D t U Z 2 x f N y Z x d W 9 0 O y w m c X V v d D t C b G 5 f O C Z x d W 9 0 O y w m c X V v d D t U a G 5 f O S Z x d W 9 0 O y w m c X V v d D t U Z 2 x f M T A m c X V v d D s s J n F 1 b 3 Q 7 Q m x u X z E x J n F 1 b 3 Q 7 L C Z x d W 9 0 O 1 R o b l 8 x M i Z x d W 9 0 O y w m c X V v d D t U a C B T d W 1 w Y W g m c X V v d D s s J n F 1 b 3 Q 7 V G d s X z E z J n F 1 b 3 Q 7 L C Z x d W 9 0 O 0 J s b l 8 x N C Z x d W 9 0 O y w m c X V v d D t U a G 5 f M T U m c X V v d D s s J n F 1 b 3 Q 7 S m F i Y X R h b l 8 x N i Z x d W 9 0 O y w m c X V v d D t F c 2 V s b 2 4 m c X V v d D s s J n F 1 b 3 Q 7 V G d s X z E 3 J n F 1 b 3 Q 7 L C Z x d W 9 0 O 0 J s b l 8 x O C Z x d W 9 0 O y w m c X V v d D t U a G 5 f M T k m c X V v d D s s J n F 1 b 3 Q 7 R X N l b G 9 u X z I w J n F 1 b 3 Q 7 L C Z x d W 9 0 O 0 t h c n B l Z y Z x d W 9 0 O y w m c X V v d D t U Z W 1 w Y X Q g T G F o a X I m c X V v d D s s J n F 1 b 3 Q 7 U m V t d W 5 l c m F z a S Z x d W 9 0 O y w m c X V v d D t L Z W x h c y Z x d W 9 0 O y w m c X V v d D t U d W t p b i Z x d W 9 0 O y w m c X V v d D t B S y Z x d W 9 0 O y w m c X V v d D t C b G 5 f M j E m c X V v d D s s J n F 1 b 3 Q 7 V G h u X z I y J n F 1 b 3 Q 7 L C Z x d W 9 0 O 2 t l I F V O W S Z x d W 9 0 O y w m c X V v d D t T d W I m c X V v d D s s J n F 1 b 3 Q 7 Q m F n J n F 1 b 3 Q 7 L C Z x d W 9 0 O 1 V u a X R f M j M m c X V v d D s s J n F 1 b 3 Q 7 U 3 R 0 I F B l Z 2 F 3 Y W k m c X V v d D s s J n F 1 b 3 Q 7 U 0 F U W U F M Q U 5 D Q U 5 B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1 V y d X Q m c X V v d D s s J n F 1 b 3 Q 7 Q 2 V r I F N h d H l h J n F 1 b 3 Q 7 L C Z x d W 9 0 O 1 B h b m d r Y X Q m c X V v d D s s J n F 1 b 3 Q 7 R 2 9 s X z I 0 J n F 1 b 3 Q 7 L C Z x d W 9 0 O 0 F s Y W 1 h d C Z x d W 9 0 O y w m c X V v d D t E a W t s Y X Q m c X V v d D s s J n F 1 b 3 Q 7 R G l r b G F 0 X z I 1 J n F 1 b 3 Q 7 L C Z x d W 9 0 O 0 N v b H V t b j c 2 J n F 1 b 3 Q 7 L C Z x d W 9 0 O 0 N 1 d G k g d G F u Z 2 d 1 b m d h b i A v I E N I R U s g V V A m c X V v d D s s J n F 1 b 3 Q 7 T m F t Y V 8 y N i Z x d W 9 0 O y w m c X V v d D t U Z 2 x f M j c m c X V v d D s s J n F 1 b 3 Q 7 Q m x u X z I 4 J n F 1 b 3 Q 7 L C Z x d W 9 0 O 1 R o b l 8 y O S Z x d W 9 0 O y w m c X V v d D t M Y W 1 h J n F 1 b 3 Q 7 L C Z x d W 9 0 O 0 J h c n U m c X V v d D s s J n F 1 b 3 Q 7 U G V u c 2 l 1 b i Z x d W 9 0 O y w m c X V v d D t V b m l 0 I E t l c m p h I F N l Y m V s d W 1 u e W E g K E x 1 Y X I g V U 5 Z K S Z x d W 9 0 O y w m c X V v d D t V b m l 0 I E t l c m p h J n F 1 b 3 Q 7 L C Z x d W 9 0 O 1 N 1 Y i B C Y W d p Y W 4 m c X V v d D s s J n F 1 b 3 Q 7 Q m F n a W F u X z M w J n F 1 b 3 Q 7 L C Z x d W 9 0 O 1 R o b l 8 z M S Z x d W 9 0 O y w m c X V v d D t C b G 5 f M z I m c X V v d D s s J n F 1 b 3 Q 7 Q 2 9 s d W 1 u O T E m c X V v d D s s J n F 1 b 3 Q 7 Q 2 9 s d W 1 u O T I m c X V v d D s s J n F 1 b 3 Q 7 Q 2 9 s d W 1 u O T M m c X V v d D s s J n F 1 b 3 Q 7 V G h u X z M z J n F 1 b 3 Q 7 L C Z x d W 9 0 O 0 J s b l 8 z N C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V G g x J n F 1 b 3 Q 7 L C Z x d W 9 0 O 0 J s M S Z x d W 9 0 O y w m c X V v d D t U Y i Z x d W 9 0 O y w m c X V v d D t C b D I m c X V v d D s s J n F 1 b 3 Q 7 d G 1 0 I E F 3 Y W w m c X V v d D s s J n F 1 b 3 Q 7 d G 1 0 I E F r a G l y J n F 1 b 3 Q 7 L C Z x d W 9 0 O 1 R n b F 8 z N S Z x d W 9 0 O y w m c X V v d D t C b G 5 f M z Y m c X V v d D s s J n F 1 b 3 Q 7 V G h u X z M 3 J n F 1 b 3 Q 7 L C Z x d W 9 0 O 0 1 L J n F 1 b 3 Q 7 L C Z x d W 9 0 O 1 N p c 2 E g T U s m c X V v d D s s J n F 1 b 3 Q 7 V X N p Y S Z x d W 9 0 O y w m c X V v d D t D b 2 x 1 b W 4 x M T M m c X V v d D s s J n F 1 b 3 Q 7 Q 2 V r I F V E S U 4 g M i Z x d W 9 0 O y w m c X V v d D t D Z W s g V U R J T i Z x d W 9 0 O y w m c X V v d D t 4 e D M m c X V v d D s s J n F 1 b 3 Q 7 e H g 0 J n F 1 b 3 Q 7 L C Z x d W 9 0 O 3 h 4 N S Z x d W 9 0 O y w m c X V v d D t 4 e D Y m c X V v d D s s J n F 1 b 3 Q 7 T m 9 f M z g m c X V v d D s s J n F 1 b 3 Q 7 V G F u Z 2 d h b C Z x d W 9 0 O y w m c X V v d D t E a W t l b H V h c m t h b i Z x d W 9 0 O y w m c X V v d D t C b G t n J n F 1 b 3 Q 7 L C Z x d W 9 0 O 0 5 h b W F f M z k m c X V v d D s s J n F 1 b 3 Q 7 R H B u J n F 1 b 3 Q 7 L C Z x d W 9 0 O 0 x l b m d r Y X A m c X V v d D s s J n F 1 b 3 Q 7 Q 2 V r I E p h Y i Z x d W 9 0 O y w m c X V v d D t D Z W s g R 2 9 s J n F 1 b 3 Q 7 L C Z x d W 9 0 O 0 N l a y A 0 d G g m c X V v d D s s J n F 1 b 3 Q 7 Q 2 V r I E p G V S Z x d W 9 0 O y w m c X V v d D t L Z W x h e W F r Y W 4 m c X V v d D s s J n F 1 b 3 Q 7 T k l Q I C h O b y B T c G F z a S k m c X V v d D s s J n F 1 b 3 Q 7 R 2 F q a S Z x d W 9 0 O y w m c X V v d D t U d W 5 q L i B K Y W I u J n F 1 b 3 Q 7 L C Z x d W 9 0 O 1 R o b l 8 0 M C Z x d W 9 0 O y w m c X V v d D t T Y X R 5 Y S Z x d W 9 0 O y w m c X V v d D t V c 3 V s I F N h d H l h J n F 1 b 3 Q 7 L C Z x d W 9 0 O 1 R o b l 8 0 M S Z x d W 9 0 O y w m c X V v d D t C b G 5 f N D I m c X V v d D s s J n F 1 b 3 Q 7 V W 5 p d F 9 G d W x s J n F 1 b 3 Q 7 L C Z x d W 9 0 O 1 V u a X R f S m F i J n F 1 b 3 Q 7 L C Z x d W 9 0 O 1 B l a 2 V y a m F h b i Z x d W 9 0 O y w m c X V v d D t K Z W 5 p c y B K Y W I m c X V v d D s s J n F 1 b 3 Q 7 U G V r Z X J q Y W F u I C h S Z W F s K S Z x d W 9 0 O y w m c X V v d D t V c 2 l h X z Q z J n F 1 b 3 Q 7 L C Z x d W 9 0 O 0 1 L X z Q 0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1 B l a 2 V y a m F h b i A o Q W t y Z W Q p J n F 1 b 3 Q 7 L C Z x d W 9 0 O 1 B l b m Q m c X V v d D s s J n F 1 b 3 Q 7 T U s g S m F i J n F 1 b 3 Q 7 X S I g L z 4 8 R W 5 0 c n k g V H l w Z T 0 i R m l s b E V y c m 9 y Q 2 9 k Z S I g V m F s d W U 9 I n N V b m t u b 3 d u I i A v P j x F b n R y e S B U e X B l P S J G a W x s T G F z d F V w Z G F 0 Z W Q i I F Z h b H V l P S J k M j A x O C 0 w M i 0 y M F Q w M z o w M j o 1 O S 4 5 M j g x O D I w W i I g L z 4 8 R W 5 0 c n k g V H l w Z T 0 i U m V s Y X R p b 2 5 z a G l w S W 5 m b 0 N v b n R h a W 5 l c i I g V m F s d W U 9 I n N 7 J n F 1 b 3 Q 7 Y 2 9 s d W 1 u Q 2 9 1 b n Q m c X V v d D s 6 M T U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h L 0 N o Y W 5 n Z W Q g V H l w Z S 5 7 Q 2 9 s d W 1 u M y w y f S Z x d W 9 0 O y w m c X V v d D t T Z W N 0 a W 9 u M S 9 k Y X R h L 0 N o Y W 5 n Z W Q g V H l w Z S 5 7 Q 2 9 s d W 1 u N C w z f S Z x d W 9 0 O y w m c X V v d D t T Z W N 0 a W 9 u M S 9 k Y X R h L 0 N o Y W 5 n Z W Q g V H l w Z S 5 7 Q 2 9 s d W 1 u N S w 0 f S Z x d W 9 0 O y w m c X V v d D t T Z W N 0 a W 9 u M S 9 k Y X R h L 0 N o Y W 5 n Z W Q g V H l w Z S 5 7 Q 2 9 s d W 1 u N i w 1 f S Z x d W 9 0 O y w m c X V v d D t T Z W N 0 a W 9 u M S 9 k Y X R h L 0 N o Y W 5 n Z W Q g V H l w Z S 5 7 Q 2 9 s d W 1 u N y w 2 f S Z x d W 9 0 O y w m c X V v d D t T Z W N 0 a W 9 u M S 9 k Y X R h L 0 N o Y W 5 n Z W Q g V H l w Z S 5 7 Q 2 9 s d W 1 u O C w 3 f S Z x d W 9 0 O y w m c X V v d D t T Z W N 0 a W 9 u M S 9 k Y X R h L 0 N o Y W 5 n Z W Q g V H l w Z S 5 7 Q 2 9 s d W 1 u O S w 4 f S Z x d W 9 0 O y w m c X V v d D t T Z W N 0 a W 9 u M S 9 k Y X R h L 0 N o Y W 5 n Z W Q g V H l w Z S 5 7 Q 2 9 s d W 1 u M T A s O X 0 m c X V v d D s s J n F 1 b 3 Q 7 U 2 V j d G l v b j E v Z G F 0 Y S 9 D a G F u Z 2 V k I F R 5 c G U u e 0 N v b H V t b j E x L D E w f S Z x d W 9 0 O y w m c X V v d D t T Z W N 0 a W 9 u M S 9 k Y X R h L 0 N o Y W 5 n Z W Q g V H l w Z S 5 7 Q 2 9 s d W 1 u M T I s M T F 9 J n F 1 b 3 Q 7 L C Z x d W 9 0 O 1 N l Y 3 R p b 2 4 x L 2 R h d G E v Q 2 h h b m d l Z C B U e X B l L n t D b 2 x 1 b W 4 x M y w x M n 0 m c X V v d D s s J n F 1 b 3 Q 7 U 2 V j d G l v b j E v Z G F 0 Y S 9 D a G F u Z 2 V k I F R 5 c G U u e 0 N v b H V t b j E 0 L D E z f S Z x d W 9 0 O y w m c X V v d D t T Z W N 0 a W 9 u M S 9 k Y X R h L 0 N o Y W 5 n Z W Q g V H l w Z S 5 7 Q 2 9 s d W 1 u M T U s M T R 9 J n F 1 b 3 Q 7 L C Z x d W 9 0 O 1 N l Y 3 R p b 2 4 x L 2 R h d G E v Q 2 h h b m d l Z C B U e X B l L n t D b 2 x 1 b W 4 x N i w x N X 0 m c X V v d D s s J n F 1 b 3 Q 7 U 2 V j d G l v b j E v Z G F 0 Y S 9 D a G F u Z 2 V k I F R 5 c G U u e 0 N v b H V t b j E 3 L D E 2 f S Z x d W 9 0 O y w m c X V v d D t T Z W N 0 a W 9 u M S 9 k Y X R h L 0 N o Y W 5 n Z W Q g V H l w Z S 5 7 Q 2 9 s d W 1 u M T g s M T d 9 J n F 1 b 3 Q 7 L C Z x d W 9 0 O 1 N l Y 3 R p b 2 4 x L 2 R h d G E v Q 2 h h b m d l Z C B U e X B l L n t D b 2 x 1 b W 4 x O S w x O H 0 m c X V v d D s s J n F 1 b 3 Q 7 U 2 V j d G l v b j E v Z G F 0 Y S 9 D a G F u Z 2 V k I F R 5 c G U u e 0 N v b H V t b j I w L D E 5 f S Z x d W 9 0 O y w m c X V v d D t T Z W N 0 a W 9 u M S 9 k Y X R h L 0 N o Y W 5 n Z W Q g V H l w Z S 5 7 Q 2 9 s d W 1 u M j E s M j B 9 J n F 1 b 3 Q 7 L C Z x d W 9 0 O 1 N l Y 3 R p b 2 4 x L 2 R h d G E v Q 2 h h b m d l Z C B U e X B l L n t D b 2 x 1 b W 4 y M i w y M X 0 m c X V v d D s s J n F 1 b 3 Q 7 U 2 V j d G l v b j E v Z G F 0 Y S 9 D a G F u Z 2 V k I F R 5 c G U u e 0 N v b H V t b j I z L D I y f S Z x d W 9 0 O y w m c X V v d D t T Z W N 0 a W 9 u M S 9 k Y X R h L 0 N o Y W 5 n Z W Q g V H l w Z S 5 7 Q 2 9 s d W 1 u M j Q s M j N 9 J n F 1 b 3 Q 7 L C Z x d W 9 0 O 1 N l Y 3 R p b 2 4 x L 2 R h d G E v Q 2 h h b m d l Z C B U e X B l L n t D b 2 x 1 b W 4 y N S w y N H 0 m c X V v d D s s J n F 1 b 3 Q 7 U 2 V j d G l v b j E v Z G F 0 Y S 9 D a G F u Z 2 V k I F R 5 c G U u e 0 N v b H V t b j I 2 L D I 1 f S Z x d W 9 0 O y w m c X V v d D t T Z W N 0 a W 9 u M S 9 k Y X R h L 0 N o Y W 5 n Z W Q g V H l w Z S 5 7 Q 2 9 s d W 1 u M j c s M j Z 9 J n F 1 b 3 Q 7 L C Z x d W 9 0 O 1 N l Y 3 R p b 2 4 x L 2 R h d G E v Q 2 h h b m d l Z C B U e X B l L n t D b 2 x 1 b W 4 y O C w y N 3 0 m c X V v d D s s J n F 1 b 3 Q 7 U 2 V j d G l v b j E v Z G F 0 Y S 9 D a G F u Z 2 V k I F R 5 c G U u e 0 N v b H V t b j I 5 L D I 4 f S Z x d W 9 0 O y w m c X V v d D t T Z W N 0 a W 9 u M S 9 k Y X R h L 0 N o Y W 5 n Z W Q g V H l w Z S 5 7 Q 2 9 s d W 1 u M z A s M j l 9 J n F 1 b 3 Q 7 L C Z x d W 9 0 O 1 N l Y 3 R p b 2 4 x L 2 R h d G E v Q 2 h h b m d l Z C B U e X B l L n t D b 2 x 1 b W 4 z M S w z M H 0 m c X V v d D s s J n F 1 b 3 Q 7 U 2 V j d G l v b j E v Z G F 0 Y S 9 D a G F u Z 2 V k I F R 5 c G U u e 0 N v b H V t b j M y L D M x f S Z x d W 9 0 O y w m c X V v d D t T Z W N 0 a W 9 u M S 9 k Y X R h L 0 N o Y W 5 n Z W Q g V H l w Z S 5 7 Q 2 9 s d W 1 u M z M s M z J 9 J n F 1 b 3 Q 7 L C Z x d W 9 0 O 1 N l Y 3 R p b 2 4 x L 2 R h d G E v Q 2 h h b m d l Z C B U e X B l L n t D b 2 x 1 b W 4 z N C w z M 3 0 m c X V v d D s s J n F 1 b 3 Q 7 U 2 V j d G l v b j E v Z G F 0 Y S 9 D a G F u Z 2 V k I F R 5 c G U u e 0 N v b H V t b j M 1 L D M 0 f S Z x d W 9 0 O y w m c X V v d D t T Z W N 0 a W 9 u M S 9 k Y X R h L 0 N o Y W 5 n Z W Q g V H l w Z S 5 7 Q 2 9 s d W 1 u M z Y s M z V 9 J n F 1 b 3 Q 7 L C Z x d W 9 0 O 1 N l Y 3 R p b 2 4 x L 2 R h d G E v Q 2 h h b m d l Z C B U e X B l L n t D b 2 x 1 b W 4 z N y w z N n 0 m c X V v d D s s J n F 1 b 3 Q 7 U 2 V j d G l v b j E v Z G F 0 Y S 9 D a G F u Z 2 V k I F R 5 c G U u e 0 N v b H V t b j M 4 L D M 3 f S Z x d W 9 0 O y w m c X V v d D t T Z W N 0 a W 9 u M S 9 k Y X R h L 0 N o Y W 5 n Z W Q g V H l w Z S 5 7 Q 2 9 s d W 1 u M z k s M z h 9 J n F 1 b 3 Q 7 L C Z x d W 9 0 O 1 N l Y 3 R p b 2 4 x L 2 R h d G E v Q 2 h h b m d l Z C B U e X B l L n t D b 2 x 1 b W 4 0 M C w z O X 0 m c X V v d D s s J n F 1 b 3 Q 7 U 2 V j d G l v b j E v Z G F 0 Y S 9 D a G F u Z 2 V k I F R 5 c G U u e 0 N v b H V t b j Q x L D Q w f S Z x d W 9 0 O y w m c X V v d D t T Z W N 0 a W 9 u M S 9 k Y X R h L 0 N o Y W 5 n Z W Q g V H l w Z S 5 7 Q 2 9 s d W 1 u N D I s N D F 9 J n F 1 b 3 Q 7 L C Z x d W 9 0 O 1 N l Y 3 R p b 2 4 x L 2 R h d G E v Q 2 h h b m d l Z C B U e X B l L n t D b 2 x 1 b W 4 0 M y w 0 M n 0 m c X V v d D s s J n F 1 b 3 Q 7 U 2 V j d G l v b j E v Z G F 0 Y S 9 D a G F u Z 2 V k I F R 5 c G U u e 0 N v b H V t b j Q 0 L D Q z f S Z x d W 9 0 O y w m c X V v d D t T Z W N 0 a W 9 u M S 9 k Y X R h L 0 N o Y W 5 n Z W Q g V H l w Z S 5 7 Q 2 9 s d W 1 u N D U s N D R 9 J n F 1 b 3 Q 7 L C Z x d W 9 0 O 1 N l Y 3 R p b 2 4 x L 2 R h d G E v Q 2 h h b m d l Z C B U e X B l L n t D b 2 x 1 b W 4 0 N i w 0 N X 0 m c X V v d D s s J n F 1 b 3 Q 7 U 2 V j d G l v b j E v Z G F 0 Y S 9 D a G F u Z 2 V k I F R 5 c G U u e 0 N v b H V t b j Q 3 L D Q 2 f S Z x d W 9 0 O y w m c X V v d D t T Z W N 0 a W 9 u M S 9 k Y X R h L 0 N o Y W 5 n Z W Q g V H l w Z S 5 7 Q 2 9 s d W 1 u N D g s N D d 9 J n F 1 b 3 Q 7 L C Z x d W 9 0 O 1 N l Y 3 R p b 2 4 x L 2 R h d G E v Q 2 h h b m d l Z C B U e X B l L n t D b 2 x 1 b W 4 0 O S w 0 O H 0 m c X V v d D s s J n F 1 b 3 Q 7 U 2 V j d G l v b j E v Z G F 0 Y S 9 D a G F u Z 2 V k I F R 5 c G U u e 0 N v b H V t b j U w L D Q 5 f S Z x d W 9 0 O y w m c X V v d D t T Z W N 0 a W 9 u M S 9 k Y X R h L 0 N o Y W 5 n Z W Q g V H l w Z S 5 7 Q 2 9 s d W 1 u N T E s N T B 9 J n F 1 b 3 Q 7 L C Z x d W 9 0 O 1 N l Y 3 R p b 2 4 x L 2 R h d G E v Q 2 h h b m d l Z C B U e X B l L n t D b 2 x 1 b W 4 1 M i w 1 M X 0 m c X V v d D s s J n F 1 b 3 Q 7 U 2 V j d G l v b j E v Z G F 0 Y S 9 D a G F u Z 2 V k I F R 5 c G U u e 0 N v b H V t b j U z L D U y f S Z x d W 9 0 O y w m c X V v d D t T Z W N 0 a W 9 u M S 9 k Y X R h L 0 N o Y W 5 n Z W Q g V H l w Z S 5 7 Q 2 9 s d W 1 u N T Q s N T N 9 J n F 1 b 3 Q 7 L C Z x d W 9 0 O 1 N l Y 3 R p b 2 4 x L 2 R h d G E v Q 2 h h b m d l Z C B U e X B l L n t D b 2 x 1 b W 4 1 N S w 1 N H 0 m c X V v d D s s J n F 1 b 3 Q 7 U 2 V j d G l v b j E v Z G F 0 Y S 9 D a G F u Z 2 V k I F R 5 c G U u e 0 N v b H V t b j U 2 L D U 1 f S Z x d W 9 0 O y w m c X V v d D t T Z W N 0 a W 9 u M S 9 k Y X R h L 0 N o Y W 5 n Z W Q g V H l w Z S 5 7 Q 2 9 s d W 1 u N T c s N T Z 9 J n F 1 b 3 Q 7 L C Z x d W 9 0 O 1 N l Y 3 R p b 2 4 x L 2 R h d G E v Q 2 h h b m d l Z C B U e X B l L n t D b 2 x 1 b W 4 1 O C w 1 N 3 0 m c X V v d D s s J n F 1 b 3 Q 7 U 2 V j d G l v b j E v Z G F 0 Y S 9 D a G F u Z 2 V k I F R 5 c G U u e 0 N v b H V t b j U 5 L D U 4 f S Z x d W 9 0 O y w m c X V v d D t T Z W N 0 a W 9 u M S 9 k Y X R h L 0 N o Y W 5 n Z W Q g V H l w Z S 5 7 Q 2 9 s d W 1 u N j A s N T l 9 J n F 1 b 3 Q 7 L C Z x d W 9 0 O 1 N l Y 3 R p b 2 4 x L 2 R h d G E v Q 2 h h b m d l Z C B U e X B l L n t D b 2 x 1 b W 4 2 M S w 2 M H 0 m c X V v d D s s J n F 1 b 3 Q 7 U 2 V j d G l v b j E v Z G F 0 Y S 9 D a G F u Z 2 V k I F R 5 c G U u e 0 N v b H V t b j Y y L D Y x f S Z x d W 9 0 O y w m c X V v d D t T Z W N 0 a W 9 u M S 9 k Y X R h L 0 N o Y W 5 n Z W Q g V H l w Z S 5 7 Q 2 9 s d W 1 u N j M s N j J 9 J n F 1 b 3 Q 7 L C Z x d W 9 0 O 1 N l Y 3 R p b 2 4 x L 2 R h d G E v Q 2 h h b m d l Z C B U e X B l L n t D b 2 x 1 b W 4 2 N C w 2 M 3 0 m c X V v d D s s J n F 1 b 3 Q 7 U 2 V j d G l v b j E v Z G F 0 Y S 9 D a G F u Z 2 V k I F R 5 c G U u e 0 N v b H V t b j Y 1 L D Y 0 f S Z x d W 9 0 O y w m c X V v d D t T Z W N 0 a W 9 u M S 9 k Y X R h L 0 N o Y W 5 n Z W Q g V H l w Z S 5 7 Q 2 9 s d W 1 u N j Y s N j V 9 J n F 1 b 3 Q 7 L C Z x d W 9 0 O 1 N l Y 3 R p b 2 4 x L 2 R h d G E v Q 2 h h b m d l Z C B U e X B l L n t D b 2 x 1 b W 4 2 N y w 2 N n 0 m c X V v d D s s J n F 1 b 3 Q 7 U 2 V j d G l v b j E v Z G F 0 Y S 9 D a G F u Z 2 V k I F R 5 c G U u e 0 N v b H V t b j Y 4 L D Y 3 f S Z x d W 9 0 O y w m c X V v d D t T Z W N 0 a W 9 u M S 9 k Y X R h L 0 N o Y W 5 n Z W Q g V H l w Z S 5 7 Q 2 9 s d W 1 u N j k s N j h 9 J n F 1 b 3 Q 7 L C Z x d W 9 0 O 1 N l Y 3 R p b 2 4 x L 2 R h d G E v Q 2 h h b m d l Z C B U e X B l L n t D b 2 x 1 b W 4 3 M C w 2 O X 0 m c X V v d D s s J n F 1 b 3 Q 7 U 2 V j d G l v b j E v Z G F 0 Y S 9 D a G F u Z 2 V k I F R 5 c G U u e 0 N v b H V t b j c x L D c w f S Z x d W 9 0 O y w m c X V v d D t T Z W N 0 a W 9 u M S 9 k Y X R h L 0 N o Y W 5 n Z W Q g V H l w Z S 5 7 Q 2 9 s d W 1 u N z I s N z F 9 J n F 1 b 3 Q 7 L C Z x d W 9 0 O 1 N l Y 3 R p b 2 4 x L 2 R h d G E v Q 2 h h b m d l Z C B U e X B l L n t D b 2 x 1 b W 4 3 M y w 3 M n 0 m c X V v d D s s J n F 1 b 3 Q 7 U 2 V j d G l v b j E v Z G F 0 Y S 9 D a G F u Z 2 V k I F R 5 c G U u e 0 N v b H V t b j c 0 L D c z f S Z x d W 9 0 O y w m c X V v d D t T Z W N 0 a W 9 u M S 9 k Y X R h L 0 N o Y W 5 n Z W Q g V H l w Z S 5 7 Q 2 9 s d W 1 u N z U s N z R 9 J n F 1 b 3 Q 7 L C Z x d W 9 0 O 1 N l Y 3 R p b 2 4 x L 2 R h d G E v Q 2 h h b m d l Z C B U e X B l L n t D b 2 x 1 b W 4 3 N i w 3 N X 0 m c X V v d D s s J n F 1 b 3 Q 7 U 2 V j d G l v b j E v Z G F 0 Y S 9 D a G F u Z 2 V k I F R 5 c G U u e 0 N v b H V t b j c 3 L D c 2 f S Z x d W 9 0 O y w m c X V v d D t T Z W N 0 a W 9 u M S 9 k Y X R h L 0 N o Y W 5 n Z W Q g V H l w Z S 5 7 Q 2 9 s d W 1 u N z g s N z d 9 J n F 1 b 3 Q 7 L C Z x d W 9 0 O 1 N l Y 3 R p b 2 4 x L 2 R h d G E v Q 2 h h b m d l Z C B U e X B l L n t D b 2 x 1 b W 4 3 O S w 3 O H 0 m c X V v d D s s J n F 1 b 3 Q 7 U 2 V j d G l v b j E v Z G F 0 Y S 9 D a G F u Z 2 V k I F R 5 c G U u e 0 N v b H V t b j g w L D c 5 f S Z x d W 9 0 O y w m c X V v d D t T Z W N 0 a W 9 u M S 9 k Y X R h L 0 N o Y W 5 n Z W Q g V H l w Z S 5 7 Q 2 9 s d W 1 u O D E s O D B 9 J n F 1 b 3 Q 7 L C Z x d W 9 0 O 1 N l Y 3 R p b 2 4 x L 2 R h d G E v Q 2 h h b m d l Z C B U e X B l L n t D b 2 x 1 b W 4 4 M i w 4 M X 0 m c X V v d D s s J n F 1 b 3 Q 7 U 2 V j d G l v b j E v Z G F 0 Y S 9 D a G F u Z 2 V k I F R 5 c G U u e 0 N v b H V t b j g z L D g y f S Z x d W 9 0 O y w m c X V v d D t T Z W N 0 a W 9 u M S 9 k Y X R h L 0 N o Y W 5 n Z W Q g V H l w Z S 5 7 Q 2 9 s d W 1 u O D Q s O D N 9 J n F 1 b 3 Q 7 L C Z x d W 9 0 O 1 N l Y 3 R p b 2 4 x L 2 R h d G E v Q 2 h h b m d l Z C B U e X B l L n t D b 2 x 1 b W 4 4 N S w 4 N H 0 m c X V v d D s s J n F 1 b 3 Q 7 U 2 V j d G l v b j E v Z G F 0 Y S 9 D a G F u Z 2 V k I F R 5 c G U u e 0 N v b H V t b j g 2 L D g 1 f S Z x d W 9 0 O y w m c X V v d D t T Z W N 0 a W 9 u M S 9 k Y X R h L 0 N o Y W 5 n Z W Q g V H l w Z S 5 7 Q 2 9 s d W 1 u O D c s O D Z 9 J n F 1 b 3 Q 7 L C Z x d W 9 0 O 1 N l Y 3 R p b 2 4 x L 2 R h d G E v Q 2 h h b m d l Z C B U e X B l L n t D b 2 x 1 b W 4 4 O C w 4 N 3 0 m c X V v d D s s J n F 1 b 3 Q 7 U 2 V j d G l v b j E v Z G F 0 Y S 9 D a G F u Z 2 V k I F R 5 c G U u e 0 N v b H V t b j g 5 L D g 4 f S Z x d W 9 0 O y w m c X V v d D t T Z W N 0 a W 9 u M S 9 k Y X R h L 0 N o Y W 5 n Z W Q g V H l w Z S 5 7 Q 2 9 s d W 1 u O T A s O D l 9 J n F 1 b 3 Q 7 L C Z x d W 9 0 O 1 N l Y 3 R p b 2 4 x L 2 R h d G E v Q 2 h h b m d l Z C B U e X B l L n t D b 2 x 1 b W 4 5 M S w 5 M H 0 m c X V v d D s s J n F 1 b 3 Q 7 U 2 V j d G l v b j E v Z G F 0 Y S 9 D a G F u Z 2 V k I F R 5 c G U u e 0 N v b H V t b j k y L D k x f S Z x d W 9 0 O y w m c X V v d D t T Z W N 0 a W 9 u M S 9 k Y X R h L 0 N o Y W 5 n Z W Q g V H l w Z S 5 7 Q 2 9 s d W 1 u O T M s O T J 9 J n F 1 b 3 Q 7 L C Z x d W 9 0 O 1 N l Y 3 R p b 2 4 x L 2 R h d G E v Q 2 h h b m d l Z C B U e X B l L n t D b 2 x 1 b W 4 5 N C w 5 M 3 0 m c X V v d D s s J n F 1 b 3 Q 7 U 2 V j d G l v b j E v Z G F 0 Y S 9 D a G F u Z 2 V k I F R 5 c G U u e 0 N v b H V t b j k 1 L D k 0 f S Z x d W 9 0 O y w m c X V v d D t T Z W N 0 a W 9 u M S 9 k Y X R h L 0 N o Y W 5 n Z W Q g V H l w Z S 5 7 Q 2 9 s d W 1 u O T Y s O T V 9 J n F 1 b 3 Q 7 L C Z x d W 9 0 O 1 N l Y 3 R p b 2 4 x L 2 R h d G E v Q 2 h h b m d l Z C B U e X B l L n t D b 2 x 1 b W 4 5 N y w 5 N n 0 m c X V v d D s s J n F 1 b 3 Q 7 U 2 V j d G l v b j E v Z G F 0 Y S 9 D a G F u Z 2 V k I F R 5 c G U u e 0 N v b H V t b j k 4 L D k 3 f S Z x d W 9 0 O y w m c X V v d D t T Z W N 0 a W 9 u M S 9 k Y X R h L 0 N o Y W 5 n Z W Q g V H l w Z S 5 7 Q 2 9 s d W 1 u O T k s O T h 9 J n F 1 b 3 Q 7 L C Z x d W 9 0 O 1 N l Y 3 R p b 2 4 x L 2 R h d G E v Q 2 h h b m d l Z C B U e X B l L n t D b 2 x 1 b W 4 x M D A s O T l 9 J n F 1 b 3 Q 7 L C Z x d W 9 0 O 1 N l Y 3 R p b 2 4 x L 2 R h d G E v Q 2 h h b m d l Z C B U e X B l L n t D b 2 x 1 b W 4 x M D E s M T A w f S Z x d W 9 0 O y w m c X V v d D t T Z W N 0 a W 9 u M S 9 k Y X R h L 0 N o Y W 5 n Z W Q g V H l w Z S 5 7 Q 2 9 s d W 1 u M T A y L D E w M X 0 m c X V v d D s s J n F 1 b 3 Q 7 U 2 V j d G l v b j E v Z G F 0 Y S 9 D a G F u Z 2 V k I F R 5 c G U u e 0 N v b H V t b j E w M y w x M D J 9 J n F 1 b 3 Q 7 L C Z x d W 9 0 O 1 N l Y 3 R p b 2 4 x L 2 R h d G E v Q 2 h h b m d l Z C B U e X B l L n t D b 2 x 1 b W 4 x M D Q s M T A z f S Z x d W 9 0 O y w m c X V v d D t T Z W N 0 a W 9 u M S 9 k Y X R h L 0 N o Y W 5 n Z W Q g V H l w Z S 5 7 Q 2 9 s d W 1 u M T A 1 L D E w N H 0 m c X V v d D s s J n F 1 b 3 Q 7 U 2 V j d G l v b j E v Z G F 0 Y S 9 D a G F u Z 2 V k I F R 5 c G U u e 0 N v b H V t b j E w N i w x M D V 9 J n F 1 b 3 Q 7 L C Z x d W 9 0 O 1 N l Y 3 R p b 2 4 x L 2 R h d G E v Q 2 h h b m d l Z C B U e X B l L n t D b 2 x 1 b W 4 x M D c s M T A 2 f S Z x d W 9 0 O y w m c X V v d D t T Z W N 0 a W 9 u M S 9 k Y X R h L 0 N o Y W 5 n Z W Q g V H l w Z S 5 7 Q 2 9 s d W 1 u M T A 4 L D E w N 3 0 m c X V v d D s s J n F 1 b 3 Q 7 U 2 V j d G l v b j E v Z G F 0 Y S 9 D a G F u Z 2 V k I F R 5 c G U u e 0 N v b H V t b j E w O S w x M D h 9 J n F 1 b 3 Q 7 L C Z x d W 9 0 O 1 N l Y 3 R p b 2 4 x L 2 R h d G E v Q 2 h h b m d l Z C B U e X B l L n t D b 2 x 1 b W 4 x M T A s M T A 5 f S Z x d W 9 0 O y w m c X V v d D t T Z W N 0 a W 9 u M S 9 k Y X R h L 0 N o Y W 5 n Z W Q g V H l w Z S 5 7 Q 2 9 s d W 1 u M T E x L D E x M H 0 m c X V v d D s s J n F 1 b 3 Q 7 U 2 V j d G l v b j E v Z G F 0 Y S 9 D a G F u Z 2 V k I F R 5 c G U u e 0 N v b H V t b j E x M i w x M T F 9 J n F 1 b 3 Q 7 L C Z x d W 9 0 O 1 N l Y 3 R p b 2 4 x L 2 R h d G E v Q 2 h h b m d l Z C B U e X B l L n t D b 2 x 1 b W 4 x M T M s M T E y f S Z x d W 9 0 O y w m c X V v d D t T Z W N 0 a W 9 u M S 9 k Y X R h L 0 N o Y W 5 n Z W Q g V H l w Z S 5 7 Q 2 9 s d W 1 u M T E 0 L D E x M 3 0 m c X V v d D s s J n F 1 b 3 Q 7 U 2 V j d G l v b j E v Z G F 0 Y S 9 D a G F u Z 2 V k I F R 5 c G U u e 0 N v b H V t b j E x N S w x M T R 9 J n F 1 b 3 Q 7 L C Z x d W 9 0 O 1 N l Y 3 R p b 2 4 x L 2 R h d G E v Q 2 h h b m d l Z C B U e X B l L n t D b 2 x 1 b W 4 x M T Y s M T E 1 f S Z x d W 9 0 O y w m c X V v d D t T Z W N 0 a W 9 u M S 9 k Y X R h L 0 N o Y W 5 n Z W Q g V H l w Z S 5 7 Q 2 9 s d W 1 u M T E 3 L D E x N n 0 m c X V v d D s s J n F 1 b 3 Q 7 U 2 V j d G l v b j E v Z G F 0 Y S 9 D a G F u Z 2 V k I F R 5 c G U u e 0 N v b H V t b j E x O C w x M T d 9 J n F 1 b 3 Q 7 L C Z x d W 9 0 O 1 N l Y 3 R p b 2 4 x L 2 R h d G E v Q 2 h h b m d l Z C B U e X B l L n t D b 2 x 1 b W 4 x M T k s M T E 4 f S Z x d W 9 0 O y w m c X V v d D t T Z W N 0 a W 9 u M S 9 k Y X R h L 0 N o Y W 5 n Z W Q g V H l w Z S 5 7 Q 2 9 s d W 1 u M T I w L D E x O X 0 m c X V v d D s s J n F 1 b 3 Q 7 U 2 V j d G l v b j E v Z G F 0 Y S 9 D a G F u Z 2 V k I F R 5 c G U u e 0 N v b H V t b j E y M S w x M j B 9 J n F 1 b 3 Q 7 L C Z x d W 9 0 O 1 N l Y 3 R p b 2 4 x L 2 R h d G E v Q 2 h h b m d l Z C B U e X B l L n t D b 2 x 1 b W 4 x M j I s M T I x f S Z x d W 9 0 O y w m c X V v d D t T Z W N 0 a W 9 u M S 9 k Y X R h L 0 N o Y W 5 n Z W Q g V H l w Z S 5 7 Q 2 9 s d W 1 u M T I z L D E y M n 0 m c X V v d D s s J n F 1 b 3 Q 7 U 2 V j d G l v b j E v Z G F 0 Y S 9 D a G F u Z 2 V k I F R 5 c G U u e 0 N v b H V t b j E y N C w x M j N 9 J n F 1 b 3 Q 7 L C Z x d W 9 0 O 1 N l Y 3 R p b 2 4 x L 2 R h d G E v Q 2 h h b m d l Z C B U e X B l L n t D b 2 x 1 b W 4 x M j U s M T I 0 f S Z x d W 9 0 O y w m c X V v d D t T Z W N 0 a W 9 u M S 9 k Y X R h L 0 N o Y W 5 n Z W Q g V H l w Z S 5 7 Q 2 9 s d W 1 u M T I 2 L D E y N X 0 m c X V v d D s s J n F 1 b 3 Q 7 U 2 V j d G l v b j E v Z G F 0 Y S 9 D a G F u Z 2 V k I F R 5 c G U u e 0 N v b H V t b j E y N y w x M j Z 9 J n F 1 b 3 Q 7 L C Z x d W 9 0 O 1 N l Y 3 R p b 2 4 x L 2 R h d G E v Q 2 h h b m d l Z C B U e X B l L n t D b 2 x 1 b W 4 x M j g s M T I 3 f S Z x d W 9 0 O y w m c X V v d D t T Z W N 0 a W 9 u M S 9 k Y X R h L 0 N o Y W 5 n Z W Q g V H l w Z S 5 7 Q 2 9 s d W 1 u M T I 5 L D E y O H 0 m c X V v d D s s J n F 1 b 3 Q 7 U 2 V j d G l v b j E v Z G F 0 Y S 9 D a G F u Z 2 V k I F R 5 c G U u e 0 N v b H V t b j E z M C w x M j l 9 J n F 1 b 3 Q 7 L C Z x d W 9 0 O 1 N l Y 3 R p b 2 4 x L 2 R h d G E v Q 2 h h b m d l Z C B U e X B l L n t D b 2 x 1 b W 4 x M z E s M T M w f S Z x d W 9 0 O y w m c X V v d D t T Z W N 0 a W 9 u M S 9 k Y X R h L 0 N o Y W 5 n Z W Q g V H l w Z S 5 7 Q 2 9 s d W 1 u M T M y L D E z M X 0 m c X V v d D s s J n F 1 b 3 Q 7 U 2 V j d G l v b j E v Z G F 0 Y S 9 D a G F u Z 2 V k I F R 5 c G U u e 0 N v b H V t b j E z M y w x M z J 9 J n F 1 b 3 Q 7 L C Z x d W 9 0 O 1 N l Y 3 R p b 2 4 x L 2 R h d G E v Q 2 h h b m d l Z C B U e X B l L n t D b 2 x 1 b W 4 x M z Q s M T M z f S Z x d W 9 0 O y w m c X V v d D t T Z W N 0 a W 9 u M S 9 k Y X R h L 0 N o Y W 5 n Z W Q g V H l w Z S 5 7 Q 2 9 s d W 1 u M T M 1 L D E z N H 0 m c X V v d D s s J n F 1 b 3 Q 7 U 2 V j d G l v b j E v Z G F 0 Y S 9 D a G F u Z 2 V k I F R 5 c G U u e 0 N v b H V t b j E z N i w x M z V 9 J n F 1 b 3 Q 7 L C Z x d W 9 0 O 1 N l Y 3 R p b 2 4 x L 2 R h d G E v Q 2 h h b m d l Z C B U e X B l L n t D b 2 x 1 b W 4 x M z c s M T M 2 f S Z x d W 9 0 O y w m c X V v d D t T Z W N 0 a W 9 u M S 9 k Y X R h L 0 N o Y W 5 n Z W Q g V H l w Z S 5 7 Q 2 9 s d W 1 u M T M 4 L D E z N 3 0 m c X V v d D s s J n F 1 b 3 Q 7 U 2 V j d G l v b j E v Z G F 0 Y S 9 D a G F u Z 2 V k I F R 5 c G U u e 0 N v b H V t b j E z O S w x M z h 9 J n F 1 b 3 Q 7 L C Z x d W 9 0 O 1 N l Y 3 R p b 2 4 x L 2 R h d G E v Q 2 h h b m d l Z C B U e X B l L n t D b 2 x 1 b W 4 x N D A s M T M 5 f S Z x d W 9 0 O y w m c X V v d D t T Z W N 0 a W 9 u M S 9 k Y X R h L 0 N o Y W 5 n Z W Q g V H l w Z S 5 7 Q 2 9 s d W 1 u M T Q x L D E 0 M H 0 m c X V v d D s s J n F 1 b 3 Q 7 U 2 V j d G l v b j E v Z G F 0 Y S 9 D a G F u Z 2 V k I F R 5 c G U u e 0 N v b H V t b j E 0 M i w x N D F 9 J n F 1 b 3 Q 7 L C Z x d W 9 0 O 1 N l Y 3 R p b 2 4 x L 2 R h d G E v Q 2 h h b m d l Z C B U e X B l L n t D b 2 x 1 b W 4 x N D M s M T Q y f S Z x d W 9 0 O y w m c X V v d D t T Z W N 0 a W 9 u M S 9 k Y X R h L 0 N o Y W 5 n Z W Q g V H l w Z S 5 7 Q 2 9 s d W 1 u M T Q 0 L D E 0 M 3 0 m c X V v d D s s J n F 1 b 3 Q 7 U 2 V j d G l v b j E v Z G F 0 Y S 9 D a G F u Z 2 V k I F R 5 c G U u e 0 N v b H V t b j E 0 N S w x N D R 9 J n F 1 b 3 Q 7 L C Z x d W 9 0 O 1 N l Y 3 R p b 2 4 x L 2 R h d G E v Q 2 h h b m d l Z C B U e X B l L n t D b 2 x 1 b W 4 x N D Y s M T Q 1 f S Z x d W 9 0 O y w m c X V v d D t T Z W N 0 a W 9 u M S 9 k Y X R h L 0 N o Y W 5 n Z W Q g V H l w Z S 5 7 Q 2 9 s d W 1 u M T Q 3 L D E 0 N n 0 m c X V v d D s s J n F 1 b 3 Q 7 U 2 V j d G l v b j E v Z G F 0 Y S 9 D a G F u Z 2 V k I F R 5 c G U u e 0 N v b H V t b j E 0 O C w x N D d 9 J n F 1 b 3 Q 7 L C Z x d W 9 0 O 1 N l Y 3 R p b 2 4 x L 2 R h d G E v Q 2 h h b m d l Z C B U e X B l L n t D b 2 x 1 b W 4 x N D k s M T Q 4 f S Z x d W 9 0 O y w m c X V v d D t T Z W N 0 a W 9 u M S 9 k Y X R h L 0 N o Y W 5 n Z W Q g V H l w Z S 5 7 Q 2 9 s d W 1 u M T U w L D E 0 O X 0 m c X V v d D s s J n F 1 b 3 Q 7 U 2 V j d G l v b j E v Z G F 0 Y S 9 D a G F u Z 2 V k I F R 5 c G U u e 0 N v b H V t b j E 1 M S w x N T B 9 J n F 1 b 3 Q 7 L C Z x d W 9 0 O 1 N l Y 3 R p b 2 4 x L 2 R h d G E v Q 2 h h b m d l Z C B U e X B l L n t D b 2 x 1 b W 4 x N T I s M T U x f S Z x d W 9 0 O y w m c X V v d D t T Z W N 0 a W 9 u M S 9 k Y X R h L 0 N o Y W 5 n Z W Q g V H l w Z S 5 7 Q 2 9 s d W 1 u M T U z L D E 1 M n 0 m c X V v d D s s J n F 1 b 3 Q 7 U 2 V j d G l v b j E v Z G F 0 Y S 9 D a G F u Z 2 V k I F R 5 c G U u e 0 N v b H V t b j E 1 N C w x N T N 9 J n F 1 b 3 Q 7 L C Z x d W 9 0 O 1 N l Y 3 R p b 2 4 x L 2 R h d G E v Q 2 h h b m d l Z C B U e X B l L n t D b 2 x 1 b W 4 x N T U s M T U 0 f S Z x d W 9 0 O y w m c X V v d D t T Z W N 0 a W 9 u M S 9 k Y X R h L 0 N o Y W 5 n Z W Q g V H l w Z S 5 7 Q 2 9 s d W 1 u M T U 2 L D E 1 N X 0 m c X V v d D s s J n F 1 b 3 Q 7 U 2 V j d G l v b j E v Z G F 0 Y S 9 D a G F u Z 2 V k I F R 5 c G U u e 0 N v b H V t b j E 1 N y w x N T Z 9 J n F 1 b 3 Q 7 L C Z x d W 9 0 O 1 N l Y 3 R p b 2 4 x L 2 R h d G E v Q 2 h h b m d l Z C B U e X B l L n t D b 2 x 1 b W 4 x N T g s M T U 3 f S Z x d W 9 0 O y w m c X V v d D t T Z W N 0 a W 9 u M S 9 k Y X R h L 0 N o Y W 5 n Z W Q g V H l w Z S 5 7 Q 2 9 s d W 1 u M T U 5 L D E 1 O H 0 m c X V v d D s s J n F 1 b 3 Q 7 U 2 V j d G l v b j E v Z G F 0 Y S 9 D a G F u Z 2 V k I F R 5 c G U u e 0 N v b H V t b j E 2 M C w x N T l 9 J n F 1 b 3 Q 7 L C Z x d W 9 0 O 1 N l Y 3 R p b 2 4 x L 2 R h d G E v Q 2 h h b m d l Z C B U e X B l L n t D b 2 x 1 b W 4 x N j E s M T Y w f S Z x d W 9 0 O 1 0 s J n F 1 b 3 Q 7 Q 2 9 s d W 1 u Q 2 9 1 b n Q m c X V v d D s 6 M T U 5 L C Z x d W 9 0 O 0 t l e U N v b H V t b k 5 h b W V z J n F 1 b 3 Q 7 O l t d L C Z x d W 9 0 O 0 N v b H V t b k l k Z W 5 0 a X R p Z X M m c X V v d D s 6 W y Z x d W 9 0 O 1 N l Y 3 R p b 2 4 x L 2 R h d G E v Q 2 h h b m d l Z C B U e X B l L n t D b 2 x 1 b W 4 z L D J 9 J n F 1 b 3 Q 7 L C Z x d W 9 0 O 1 N l Y 3 R p b 2 4 x L 2 R h d G E v Q 2 h h b m d l Z C B U e X B l L n t D b 2 x 1 b W 4 0 L D N 9 J n F 1 b 3 Q 7 L C Z x d W 9 0 O 1 N l Y 3 R p b 2 4 x L 2 R h d G E v Q 2 h h b m d l Z C B U e X B l L n t D b 2 x 1 b W 4 1 L D R 9 J n F 1 b 3 Q 7 L C Z x d W 9 0 O 1 N l Y 3 R p b 2 4 x L 2 R h d G E v Q 2 h h b m d l Z C B U e X B l L n t D b 2 x 1 b W 4 2 L D V 9 J n F 1 b 3 Q 7 L C Z x d W 9 0 O 1 N l Y 3 R p b 2 4 x L 2 R h d G E v Q 2 h h b m d l Z C B U e X B l L n t D b 2 x 1 b W 4 3 L D Z 9 J n F 1 b 3 Q 7 L C Z x d W 9 0 O 1 N l Y 3 R p b 2 4 x L 2 R h d G E v Q 2 h h b m d l Z C B U e X B l L n t D b 2 x 1 b W 4 4 L D d 9 J n F 1 b 3 Q 7 L C Z x d W 9 0 O 1 N l Y 3 R p b 2 4 x L 2 R h d G E v Q 2 h h b m d l Z C B U e X B l L n t D b 2 x 1 b W 4 5 L D h 9 J n F 1 b 3 Q 7 L C Z x d W 9 0 O 1 N l Y 3 R p b 2 4 x L 2 R h d G E v Q 2 h h b m d l Z C B U e X B l L n t D b 2 x 1 b W 4 x M C w 5 f S Z x d W 9 0 O y w m c X V v d D t T Z W N 0 a W 9 u M S 9 k Y X R h L 0 N o Y W 5 n Z W Q g V H l w Z S 5 7 Q 2 9 s d W 1 u M T E s M T B 9 J n F 1 b 3 Q 7 L C Z x d W 9 0 O 1 N l Y 3 R p b 2 4 x L 2 R h d G E v Q 2 h h b m d l Z C B U e X B l L n t D b 2 x 1 b W 4 x M i w x M X 0 m c X V v d D s s J n F 1 b 3 Q 7 U 2 V j d G l v b j E v Z G F 0 Y S 9 D a G F u Z 2 V k I F R 5 c G U u e 0 N v b H V t b j E z L D E y f S Z x d W 9 0 O y w m c X V v d D t T Z W N 0 a W 9 u M S 9 k Y X R h L 0 N o Y W 5 n Z W Q g V H l w Z S 5 7 Q 2 9 s d W 1 u M T Q s M T N 9 J n F 1 b 3 Q 7 L C Z x d W 9 0 O 1 N l Y 3 R p b 2 4 x L 2 R h d G E v Q 2 h h b m d l Z C B U e X B l L n t D b 2 x 1 b W 4 x N S w x N H 0 m c X V v d D s s J n F 1 b 3 Q 7 U 2 V j d G l v b j E v Z G F 0 Y S 9 D a G F u Z 2 V k I F R 5 c G U u e 0 N v b H V t b j E 2 L D E 1 f S Z x d W 9 0 O y w m c X V v d D t T Z W N 0 a W 9 u M S 9 k Y X R h L 0 N o Y W 5 n Z W Q g V H l w Z S 5 7 Q 2 9 s d W 1 u M T c s M T Z 9 J n F 1 b 3 Q 7 L C Z x d W 9 0 O 1 N l Y 3 R p b 2 4 x L 2 R h d G E v Q 2 h h b m d l Z C B U e X B l L n t D b 2 x 1 b W 4 x O C w x N 3 0 m c X V v d D s s J n F 1 b 3 Q 7 U 2 V j d G l v b j E v Z G F 0 Y S 9 D a G F u Z 2 V k I F R 5 c G U u e 0 N v b H V t b j E 5 L D E 4 f S Z x d W 9 0 O y w m c X V v d D t T Z W N 0 a W 9 u M S 9 k Y X R h L 0 N o Y W 5 n Z W Q g V H l w Z S 5 7 Q 2 9 s d W 1 u M j A s M T l 9 J n F 1 b 3 Q 7 L C Z x d W 9 0 O 1 N l Y 3 R p b 2 4 x L 2 R h d G E v Q 2 h h b m d l Z C B U e X B l L n t D b 2 x 1 b W 4 y M S w y M H 0 m c X V v d D s s J n F 1 b 3 Q 7 U 2 V j d G l v b j E v Z G F 0 Y S 9 D a G F u Z 2 V k I F R 5 c G U u e 0 N v b H V t b j I y L D I x f S Z x d W 9 0 O y w m c X V v d D t T Z W N 0 a W 9 u M S 9 k Y X R h L 0 N o Y W 5 n Z W Q g V H l w Z S 5 7 Q 2 9 s d W 1 u M j M s M j J 9 J n F 1 b 3 Q 7 L C Z x d W 9 0 O 1 N l Y 3 R p b 2 4 x L 2 R h d G E v Q 2 h h b m d l Z C B U e X B l L n t D b 2 x 1 b W 4 y N C w y M 3 0 m c X V v d D s s J n F 1 b 3 Q 7 U 2 V j d G l v b j E v Z G F 0 Y S 9 D a G F u Z 2 V k I F R 5 c G U u e 0 N v b H V t b j I 1 L D I 0 f S Z x d W 9 0 O y w m c X V v d D t T Z W N 0 a W 9 u M S 9 k Y X R h L 0 N o Y W 5 n Z W Q g V H l w Z S 5 7 Q 2 9 s d W 1 u M j Y s M j V 9 J n F 1 b 3 Q 7 L C Z x d W 9 0 O 1 N l Y 3 R p b 2 4 x L 2 R h d G E v Q 2 h h b m d l Z C B U e X B l L n t D b 2 x 1 b W 4 y N y w y N n 0 m c X V v d D s s J n F 1 b 3 Q 7 U 2 V j d G l v b j E v Z G F 0 Y S 9 D a G F u Z 2 V k I F R 5 c G U u e 0 N v b H V t b j I 4 L D I 3 f S Z x d W 9 0 O y w m c X V v d D t T Z W N 0 a W 9 u M S 9 k Y X R h L 0 N o Y W 5 n Z W Q g V H l w Z S 5 7 Q 2 9 s d W 1 u M j k s M j h 9 J n F 1 b 3 Q 7 L C Z x d W 9 0 O 1 N l Y 3 R p b 2 4 x L 2 R h d G E v Q 2 h h b m d l Z C B U e X B l L n t D b 2 x 1 b W 4 z M C w y O X 0 m c X V v d D s s J n F 1 b 3 Q 7 U 2 V j d G l v b j E v Z G F 0 Y S 9 D a G F u Z 2 V k I F R 5 c G U u e 0 N v b H V t b j M x L D M w f S Z x d W 9 0 O y w m c X V v d D t T Z W N 0 a W 9 u M S 9 k Y X R h L 0 N o Y W 5 n Z W Q g V H l w Z S 5 7 Q 2 9 s d W 1 u M z I s M z F 9 J n F 1 b 3 Q 7 L C Z x d W 9 0 O 1 N l Y 3 R p b 2 4 x L 2 R h d G E v Q 2 h h b m d l Z C B U e X B l L n t D b 2 x 1 b W 4 z M y w z M n 0 m c X V v d D s s J n F 1 b 3 Q 7 U 2 V j d G l v b j E v Z G F 0 Y S 9 D a G F u Z 2 V k I F R 5 c G U u e 0 N v b H V t b j M 0 L D M z f S Z x d W 9 0 O y w m c X V v d D t T Z W N 0 a W 9 u M S 9 k Y X R h L 0 N o Y W 5 n Z W Q g V H l w Z S 5 7 Q 2 9 s d W 1 u M z U s M z R 9 J n F 1 b 3 Q 7 L C Z x d W 9 0 O 1 N l Y 3 R p b 2 4 x L 2 R h d G E v Q 2 h h b m d l Z C B U e X B l L n t D b 2 x 1 b W 4 z N i w z N X 0 m c X V v d D s s J n F 1 b 3 Q 7 U 2 V j d G l v b j E v Z G F 0 Y S 9 D a G F u Z 2 V k I F R 5 c G U u e 0 N v b H V t b j M 3 L D M 2 f S Z x d W 9 0 O y w m c X V v d D t T Z W N 0 a W 9 u M S 9 k Y X R h L 0 N o Y W 5 n Z W Q g V H l w Z S 5 7 Q 2 9 s d W 1 u M z g s M z d 9 J n F 1 b 3 Q 7 L C Z x d W 9 0 O 1 N l Y 3 R p b 2 4 x L 2 R h d G E v Q 2 h h b m d l Z C B U e X B l L n t D b 2 x 1 b W 4 z O S w z O H 0 m c X V v d D s s J n F 1 b 3 Q 7 U 2 V j d G l v b j E v Z G F 0 Y S 9 D a G F u Z 2 V k I F R 5 c G U u e 0 N v b H V t b j Q w L D M 5 f S Z x d W 9 0 O y w m c X V v d D t T Z W N 0 a W 9 u M S 9 k Y X R h L 0 N o Y W 5 n Z W Q g V H l w Z S 5 7 Q 2 9 s d W 1 u N D E s N D B 9 J n F 1 b 3 Q 7 L C Z x d W 9 0 O 1 N l Y 3 R p b 2 4 x L 2 R h d G E v Q 2 h h b m d l Z C B U e X B l L n t D b 2 x 1 b W 4 0 M i w 0 M X 0 m c X V v d D s s J n F 1 b 3 Q 7 U 2 V j d G l v b j E v Z G F 0 Y S 9 D a G F u Z 2 V k I F R 5 c G U u e 0 N v b H V t b j Q z L D Q y f S Z x d W 9 0 O y w m c X V v d D t T Z W N 0 a W 9 u M S 9 k Y X R h L 0 N o Y W 5 n Z W Q g V H l w Z S 5 7 Q 2 9 s d W 1 u N D Q s N D N 9 J n F 1 b 3 Q 7 L C Z x d W 9 0 O 1 N l Y 3 R p b 2 4 x L 2 R h d G E v Q 2 h h b m d l Z C B U e X B l L n t D b 2 x 1 b W 4 0 N S w 0 N H 0 m c X V v d D s s J n F 1 b 3 Q 7 U 2 V j d G l v b j E v Z G F 0 Y S 9 D a G F u Z 2 V k I F R 5 c G U u e 0 N v b H V t b j Q 2 L D Q 1 f S Z x d W 9 0 O y w m c X V v d D t T Z W N 0 a W 9 u M S 9 k Y X R h L 0 N o Y W 5 n Z W Q g V H l w Z S 5 7 Q 2 9 s d W 1 u N D c s N D Z 9 J n F 1 b 3 Q 7 L C Z x d W 9 0 O 1 N l Y 3 R p b 2 4 x L 2 R h d G E v Q 2 h h b m d l Z C B U e X B l L n t D b 2 x 1 b W 4 0 O C w 0 N 3 0 m c X V v d D s s J n F 1 b 3 Q 7 U 2 V j d G l v b j E v Z G F 0 Y S 9 D a G F u Z 2 V k I F R 5 c G U u e 0 N v b H V t b j Q 5 L D Q 4 f S Z x d W 9 0 O y w m c X V v d D t T Z W N 0 a W 9 u M S 9 k Y X R h L 0 N o Y W 5 n Z W Q g V H l w Z S 5 7 Q 2 9 s d W 1 u N T A s N D l 9 J n F 1 b 3 Q 7 L C Z x d W 9 0 O 1 N l Y 3 R p b 2 4 x L 2 R h d G E v Q 2 h h b m d l Z C B U e X B l L n t D b 2 x 1 b W 4 1 M S w 1 M H 0 m c X V v d D s s J n F 1 b 3 Q 7 U 2 V j d G l v b j E v Z G F 0 Y S 9 D a G F u Z 2 V k I F R 5 c G U u e 0 N v b H V t b j U y L D U x f S Z x d W 9 0 O y w m c X V v d D t T Z W N 0 a W 9 u M S 9 k Y X R h L 0 N o Y W 5 n Z W Q g V H l w Z S 5 7 Q 2 9 s d W 1 u N T M s N T J 9 J n F 1 b 3 Q 7 L C Z x d W 9 0 O 1 N l Y 3 R p b 2 4 x L 2 R h d G E v Q 2 h h b m d l Z C B U e X B l L n t D b 2 x 1 b W 4 1 N C w 1 M 3 0 m c X V v d D s s J n F 1 b 3 Q 7 U 2 V j d G l v b j E v Z G F 0 Y S 9 D a G F u Z 2 V k I F R 5 c G U u e 0 N v b H V t b j U 1 L D U 0 f S Z x d W 9 0 O y w m c X V v d D t T Z W N 0 a W 9 u M S 9 k Y X R h L 0 N o Y W 5 n Z W Q g V H l w Z S 5 7 Q 2 9 s d W 1 u N T Y s N T V 9 J n F 1 b 3 Q 7 L C Z x d W 9 0 O 1 N l Y 3 R p b 2 4 x L 2 R h d G E v Q 2 h h b m d l Z C B U e X B l L n t D b 2 x 1 b W 4 1 N y w 1 N n 0 m c X V v d D s s J n F 1 b 3 Q 7 U 2 V j d G l v b j E v Z G F 0 Y S 9 D a G F u Z 2 V k I F R 5 c G U u e 0 N v b H V t b j U 4 L D U 3 f S Z x d W 9 0 O y w m c X V v d D t T Z W N 0 a W 9 u M S 9 k Y X R h L 0 N o Y W 5 n Z W Q g V H l w Z S 5 7 Q 2 9 s d W 1 u N T k s N T h 9 J n F 1 b 3 Q 7 L C Z x d W 9 0 O 1 N l Y 3 R p b 2 4 x L 2 R h d G E v Q 2 h h b m d l Z C B U e X B l L n t D b 2 x 1 b W 4 2 M C w 1 O X 0 m c X V v d D s s J n F 1 b 3 Q 7 U 2 V j d G l v b j E v Z G F 0 Y S 9 D a G F u Z 2 V k I F R 5 c G U u e 0 N v b H V t b j Y x L D Y w f S Z x d W 9 0 O y w m c X V v d D t T Z W N 0 a W 9 u M S 9 k Y X R h L 0 N o Y W 5 n Z W Q g V H l w Z S 5 7 Q 2 9 s d W 1 u N j I s N j F 9 J n F 1 b 3 Q 7 L C Z x d W 9 0 O 1 N l Y 3 R p b 2 4 x L 2 R h d G E v Q 2 h h b m d l Z C B U e X B l L n t D b 2 x 1 b W 4 2 M y w 2 M n 0 m c X V v d D s s J n F 1 b 3 Q 7 U 2 V j d G l v b j E v Z G F 0 Y S 9 D a G F u Z 2 V k I F R 5 c G U u e 0 N v b H V t b j Y 0 L D Y z f S Z x d W 9 0 O y w m c X V v d D t T Z W N 0 a W 9 u M S 9 k Y X R h L 0 N o Y W 5 n Z W Q g V H l w Z S 5 7 Q 2 9 s d W 1 u N j U s N j R 9 J n F 1 b 3 Q 7 L C Z x d W 9 0 O 1 N l Y 3 R p b 2 4 x L 2 R h d G E v Q 2 h h b m d l Z C B U e X B l L n t D b 2 x 1 b W 4 2 N i w 2 N X 0 m c X V v d D s s J n F 1 b 3 Q 7 U 2 V j d G l v b j E v Z G F 0 Y S 9 D a G F u Z 2 V k I F R 5 c G U u e 0 N v b H V t b j Y 3 L D Y 2 f S Z x d W 9 0 O y w m c X V v d D t T Z W N 0 a W 9 u M S 9 k Y X R h L 0 N o Y W 5 n Z W Q g V H l w Z S 5 7 Q 2 9 s d W 1 u N j g s N j d 9 J n F 1 b 3 Q 7 L C Z x d W 9 0 O 1 N l Y 3 R p b 2 4 x L 2 R h d G E v Q 2 h h b m d l Z C B U e X B l L n t D b 2 x 1 b W 4 2 O S w 2 O H 0 m c X V v d D s s J n F 1 b 3 Q 7 U 2 V j d G l v b j E v Z G F 0 Y S 9 D a G F u Z 2 V k I F R 5 c G U u e 0 N v b H V t b j c w L D Y 5 f S Z x d W 9 0 O y w m c X V v d D t T Z W N 0 a W 9 u M S 9 k Y X R h L 0 N o Y W 5 n Z W Q g V H l w Z S 5 7 Q 2 9 s d W 1 u N z E s N z B 9 J n F 1 b 3 Q 7 L C Z x d W 9 0 O 1 N l Y 3 R p b 2 4 x L 2 R h d G E v Q 2 h h b m d l Z C B U e X B l L n t D b 2 x 1 b W 4 3 M i w 3 M X 0 m c X V v d D s s J n F 1 b 3 Q 7 U 2 V j d G l v b j E v Z G F 0 Y S 9 D a G F u Z 2 V k I F R 5 c G U u e 0 N v b H V t b j c z L D c y f S Z x d W 9 0 O y w m c X V v d D t T Z W N 0 a W 9 u M S 9 k Y X R h L 0 N o Y W 5 n Z W Q g V H l w Z S 5 7 Q 2 9 s d W 1 u N z Q s N z N 9 J n F 1 b 3 Q 7 L C Z x d W 9 0 O 1 N l Y 3 R p b 2 4 x L 2 R h d G E v Q 2 h h b m d l Z C B U e X B l L n t D b 2 x 1 b W 4 3 N S w 3 N H 0 m c X V v d D s s J n F 1 b 3 Q 7 U 2 V j d G l v b j E v Z G F 0 Y S 9 D a G F u Z 2 V k I F R 5 c G U u e 0 N v b H V t b j c 2 L D c 1 f S Z x d W 9 0 O y w m c X V v d D t T Z W N 0 a W 9 u M S 9 k Y X R h L 0 N o Y W 5 n Z W Q g V H l w Z S 5 7 Q 2 9 s d W 1 u N z c s N z Z 9 J n F 1 b 3 Q 7 L C Z x d W 9 0 O 1 N l Y 3 R p b 2 4 x L 2 R h d G E v Q 2 h h b m d l Z C B U e X B l L n t D b 2 x 1 b W 4 3 O C w 3 N 3 0 m c X V v d D s s J n F 1 b 3 Q 7 U 2 V j d G l v b j E v Z G F 0 Y S 9 D a G F u Z 2 V k I F R 5 c G U u e 0 N v b H V t b j c 5 L D c 4 f S Z x d W 9 0 O y w m c X V v d D t T Z W N 0 a W 9 u M S 9 k Y X R h L 0 N o Y W 5 n Z W Q g V H l w Z S 5 7 Q 2 9 s d W 1 u O D A s N z l 9 J n F 1 b 3 Q 7 L C Z x d W 9 0 O 1 N l Y 3 R p b 2 4 x L 2 R h d G E v Q 2 h h b m d l Z C B U e X B l L n t D b 2 x 1 b W 4 4 M S w 4 M H 0 m c X V v d D s s J n F 1 b 3 Q 7 U 2 V j d G l v b j E v Z G F 0 Y S 9 D a G F u Z 2 V k I F R 5 c G U u e 0 N v b H V t b j g y L D g x f S Z x d W 9 0 O y w m c X V v d D t T Z W N 0 a W 9 u M S 9 k Y X R h L 0 N o Y W 5 n Z W Q g V H l w Z S 5 7 Q 2 9 s d W 1 u O D M s O D J 9 J n F 1 b 3 Q 7 L C Z x d W 9 0 O 1 N l Y 3 R p b 2 4 x L 2 R h d G E v Q 2 h h b m d l Z C B U e X B l L n t D b 2 x 1 b W 4 4 N C w 4 M 3 0 m c X V v d D s s J n F 1 b 3 Q 7 U 2 V j d G l v b j E v Z G F 0 Y S 9 D a G F u Z 2 V k I F R 5 c G U u e 0 N v b H V t b j g 1 L D g 0 f S Z x d W 9 0 O y w m c X V v d D t T Z W N 0 a W 9 u M S 9 k Y X R h L 0 N o Y W 5 n Z W Q g V H l w Z S 5 7 Q 2 9 s d W 1 u O D Y s O D V 9 J n F 1 b 3 Q 7 L C Z x d W 9 0 O 1 N l Y 3 R p b 2 4 x L 2 R h d G E v Q 2 h h b m d l Z C B U e X B l L n t D b 2 x 1 b W 4 4 N y w 4 N n 0 m c X V v d D s s J n F 1 b 3 Q 7 U 2 V j d G l v b j E v Z G F 0 Y S 9 D a G F u Z 2 V k I F R 5 c G U u e 0 N v b H V t b j g 4 L D g 3 f S Z x d W 9 0 O y w m c X V v d D t T Z W N 0 a W 9 u M S 9 k Y X R h L 0 N o Y W 5 n Z W Q g V H l w Z S 5 7 Q 2 9 s d W 1 u O D k s O D h 9 J n F 1 b 3 Q 7 L C Z x d W 9 0 O 1 N l Y 3 R p b 2 4 x L 2 R h d G E v Q 2 h h b m d l Z C B U e X B l L n t D b 2 x 1 b W 4 5 M C w 4 O X 0 m c X V v d D s s J n F 1 b 3 Q 7 U 2 V j d G l v b j E v Z G F 0 Y S 9 D a G F u Z 2 V k I F R 5 c G U u e 0 N v b H V t b j k x L D k w f S Z x d W 9 0 O y w m c X V v d D t T Z W N 0 a W 9 u M S 9 k Y X R h L 0 N o Y W 5 n Z W Q g V H l w Z S 5 7 Q 2 9 s d W 1 u O T I s O T F 9 J n F 1 b 3 Q 7 L C Z x d W 9 0 O 1 N l Y 3 R p b 2 4 x L 2 R h d G E v Q 2 h h b m d l Z C B U e X B l L n t D b 2 x 1 b W 4 5 M y w 5 M n 0 m c X V v d D s s J n F 1 b 3 Q 7 U 2 V j d G l v b j E v Z G F 0 Y S 9 D a G F u Z 2 V k I F R 5 c G U u e 0 N v b H V t b j k 0 L D k z f S Z x d W 9 0 O y w m c X V v d D t T Z W N 0 a W 9 u M S 9 k Y X R h L 0 N o Y W 5 n Z W Q g V H l w Z S 5 7 Q 2 9 s d W 1 u O T U s O T R 9 J n F 1 b 3 Q 7 L C Z x d W 9 0 O 1 N l Y 3 R p b 2 4 x L 2 R h d G E v Q 2 h h b m d l Z C B U e X B l L n t D b 2 x 1 b W 4 5 N i w 5 N X 0 m c X V v d D s s J n F 1 b 3 Q 7 U 2 V j d G l v b j E v Z G F 0 Y S 9 D a G F u Z 2 V k I F R 5 c G U u e 0 N v b H V t b j k 3 L D k 2 f S Z x d W 9 0 O y w m c X V v d D t T Z W N 0 a W 9 u M S 9 k Y X R h L 0 N o Y W 5 n Z W Q g V H l w Z S 5 7 Q 2 9 s d W 1 u O T g s O T d 9 J n F 1 b 3 Q 7 L C Z x d W 9 0 O 1 N l Y 3 R p b 2 4 x L 2 R h d G E v Q 2 h h b m d l Z C B U e X B l L n t D b 2 x 1 b W 4 5 O S w 5 O H 0 m c X V v d D s s J n F 1 b 3 Q 7 U 2 V j d G l v b j E v Z G F 0 Y S 9 D a G F u Z 2 V k I F R 5 c G U u e 0 N v b H V t b j E w M C w 5 O X 0 m c X V v d D s s J n F 1 b 3 Q 7 U 2 V j d G l v b j E v Z G F 0 Y S 9 D a G F u Z 2 V k I F R 5 c G U u e 0 N v b H V t b j E w M S w x M D B 9 J n F 1 b 3 Q 7 L C Z x d W 9 0 O 1 N l Y 3 R p b 2 4 x L 2 R h d G E v Q 2 h h b m d l Z C B U e X B l L n t D b 2 x 1 b W 4 x M D I s M T A x f S Z x d W 9 0 O y w m c X V v d D t T Z W N 0 a W 9 u M S 9 k Y X R h L 0 N o Y W 5 n Z W Q g V H l w Z S 5 7 Q 2 9 s d W 1 u M T A z L D E w M n 0 m c X V v d D s s J n F 1 b 3 Q 7 U 2 V j d G l v b j E v Z G F 0 Y S 9 D a G F u Z 2 V k I F R 5 c G U u e 0 N v b H V t b j E w N C w x M D N 9 J n F 1 b 3 Q 7 L C Z x d W 9 0 O 1 N l Y 3 R p b 2 4 x L 2 R h d G E v Q 2 h h b m d l Z C B U e X B l L n t D b 2 x 1 b W 4 x M D U s M T A 0 f S Z x d W 9 0 O y w m c X V v d D t T Z W N 0 a W 9 u M S 9 k Y X R h L 0 N o Y W 5 n Z W Q g V H l w Z S 5 7 Q 2 9 s d W 1 u M T A 2 L D E w N X 0 m c X V v d D s s J n F 1 b 3 Q 7 U 2 V j d G l v b j E v Z G F 0 Y S 9 D a G F u Z 2 V k I F R 5 c G U u e 0 N v b H V t b j E w N y w x M D Z 9 J n F 1 b 3 Q 7 L C Z x d W 9 0 O 1 N l Y 3 R p b 2 4 x L 2 R h d G E v Q 2 h h b m d l Z C B U e X B l L n t D b 2 x 1 b W 4 x M D g s M T A 3 f S Z x d W 9 0 O y w m c X V v d D t T Z W N 0 a W 9 u M S 9 k Y X R h L 0 N o Y W 5 n Z W Q g V H l w Z S 5 7 Q 2 9 s d W 1 u M T A 5 L D E w O H 0 m c X V v d D s s J n F 1 b 3 Q 7 U 2 V j d G l v b j E v Z G F 0 Y S 9 D a G F u Z 2 V k I F R 5 c G U u e 0 N v b H V t b j E x M C w x M D l 9 J n F 1 b 3 Q 7 L C Z x d W 9 0 O 1 N l Y 3 R p b 2 4 x L 2 R h d G E v Q 2 h h b m d l Z C B U e X B l L n t D b 2 x 1 b W 4 x M T E s M T E w f S Z x d W 9 0 O y w m c X V v d D t T Z W N 0 a W 9 u M S 9 k Y X R h L 0 N o Y W 5 n Z W Q g V H l w Z S 5 7 Q 2 9 s d W 1 u M T E y L D E x M X 0 m c X V v d D s s J n F 1 b 3 Q 7 U 2 V j d G l v b j E v Z G F 0 Y S 9 D a G F u Z 2 V k I F R 5 c G U u e 0 N v b H V t b j E x M y w x M T J 9 J n F 1 b 3 Q 7 L C Z x d W 9 0 O 1 N l Y 3 R p b 2 4 x L 2 R h d G E v Q 2 h h b m d l Z C B U e X B l L n t D b 2 x 1 b W 4 x M T Q s M T E z f S Z x d W 9 0 O y w m c X V v d D t T Z W N 0 a W 9 u M S 9 k Y X R h L 0 N o Y W 5 n Z W Q g V H l w Z S 5 7 Q 2 9 s d W 1 u M T E 1 L D E x N H 0 m c X V v d D s s J n F 1 b 3 Q 7 U 2 V j d G l v b j E v Z G F 0 Y S 9 D a G F u Z 2 V k I F R 5 c G U u e 0 N v b H V t b j E x N i w x M T V 9 J n F 1 b 3 Q 7 L C Z x d W 9 0 O 1 N l Y 3 R p b 2 4 x L 2 R h d G E v Q 2 h h b m d l Z C B U e X B l L n t D b 2 x 1 b W 4 x M T c s M T E 2 f S Z x d W 9 0 O y w m c X V v d D t T Z W N 0 a W 9 u M S 9 k Y X R h L 0 N o Y W 5 n Z W Q g V H l w Z S 5 7 Q 2 9 s d W 1 u M T E 4 L D E x N 3 0 m c X V v d D s s J n F 1 b 3 Q 7 U 2 V j d G l v b j E v Z G F 0 Y S 9 D a G F u Z 2 V k I F R 5 c G U u e 0 N v b H V t b j E x O S w x M T h 9 J n F 1 b 3 Q 7 L C Z x d W 9 0 O 1 N l Y 3 R p b 2 4 x L 2 R h d G E v Q 2 h h b m d l Z C B U e X B l L n t D b 2 x 1 b W 4 x M j A s M T E 5 f S Z x d W 9 0 O y w m c X V v d D t T Z W N 0 a W 9 u M S 9 k Y X R h L 0 N o Y W 5 n Z W Q g V H l w Z S 5 7 Q 2 9 s d W 1 u M T I x L D E y M H 0 m c X V v d D s s J n F 1 b 3 Q 7 U 2 V j d G l v b j E v Z G F 0 Y S 9 D a G F u Z 2 V k I F R 5 c G U u e 0 N v b H V t b j E y M i w x M j F 9 J n F 1 b 3 Q 7 L C Z x d W 9 0 O 1 N l Y 3 R p b 2 4 x L 2 R h d G E v Q 2 h h b m d l Z C B U e X B l L n t D b 2 x 1 b W 4 x M j M s M T I y f S Z x d W 9 0 O y w m c X V v d D t T Z W N 0 a W 9 u M S 9 k Y X R h L 0 N o Y W 5 n Z W Q g V H l w Z S 5 7 Q 2 9 s d W 1 u M T I 0 L D E y M 3 0 m c X V v d D s s J n F 1 b 3 Q 7 U 2 V j d G l v b j E v Z G F 0 Y S 9 D a G F u Z 2 V k I F R 5 c G U u e 0 N v b H V t b j E y N S w x M j R 9 J n F 1 b 3 Q 7 L C Z x d W 9 0 O 1 N l Y 3 R p b 2 4 x L 2 R h d G E v Q 2 h h b m d l Z C B U e X B l L n t D b 2 x 1 b W 4 x M j Y s M T I 1 f S Z x d W 9 0 O y w m c X V v d D t T Z W N 0 a W 9 u M S 9 k Y X R h L 0 N o Y W 5 n Z W Q g V H l w Z S 5 7 Q 2 9 s d W 1 u M T I 3 L D E y N n 0 m c X V v d D s s J n F 1 b 3 Q 7 U 2 V j d G l v b j E v Z G F 0 Y S 9 D a G F u Z 2 V k I F R 5 c G U u e 0 N v b H V t b j E y O C w x M j d 9 J n F 1 b 3 Q 7 L C Z x d W 9 0 O 1 N l Y 3 R p b 2 4 x L 2 R h d G E v Q 2 h h b m d l Z C B U e X B l L n t D b 2 x 1 b W 4 x M j k s M T I 4 f S Z x d W 9 0 O y w m c X V v d D t T Z W N 0 a W 9 u M S 9 k Y X R h L 0 N o Y W 5 n Z W Q g V H l w Z S 5 7 Q 2 9 s d W 1 u M T M w L D E y O X 0 m c X V v d D s s J n F 1 b 3 Q 7 U 2 V j d G l v b j E v Z G F 0 Y S 9 D a G F u Z 2 V k I F R 5 c G U u e 0 N v b H V t b j E z M S w x M z B 9 J n F 1 b 3 Q 7 L C Z x d W 9 0 O 1 N l Y 3 R p b 2 4 x L 2 R h d G E v Q 2 h h b m d l Z C B U e X B l L n t D b 2 x 1 b W 4 x M z I s M T M x f S Z x d W 9 0 O y w m c X V v d D t T Z W N 0 a W 9 u M S 9 k Y X R h L 0 N o Y W 5 n Z W Q g V H l w Z S 5 7 Q 2 9 s d W 1 u M T M z L D E z M n 0 m c X V v d D s s J n F 1 b 3 Q 7 U 2 V j d G l v b j E v Z G F 0 Y S 9 D a G F u Z 2 V k I F R 5 c G U u e 0 N v b H V t b j E z N C w x M z N 9 J n F 1 b 3 Q 7 L C Z x d W 9 0 O 1 N l Y 3 R p b 2 4 x L 2 R h d G E v Q 2 h h b m d l Z C B U e X B l L n t D b 2 x 1 b W 4 x M z U s M T M 0 f S Z x d W 9 0 O y w m c X V v d D t T Z W N 0 a W 9 u M S 9 k Y X R h L 0 N o Y W 5 n Z W Q g V H l w Z S 5 7 Q 2 9 s d W 1 u M T M 2 L D E z N X 0 m c X V v d D s s J n F 1 b 3 Q 7 U 2 V j d G l v b j E v Z G F 0 Y S 9 D a G F u Z 2 V k I F R 5 c G U u e 0 N v b H V t b j E z N y w x M z Z 9 J n F 1 b 3 Q 7 L C Z x d W 9 0 O 1 N l Y 3 R p b 2 4 x L 2 R h d G E v Q 2 h h b m d l Z C B U e X B l L n t D b 2 x 1 b W 4 x M z g s M T M 3 f S Z x d W 9 0 O y w m c X V v d D t T Z W N 0 a W 9 u M S 9 k Y X R h L 0 N o Y W 5 n Z W Q g V H l w Z S 5 7 Q 2 9 s d W 1 u M T M 5 L D E z O H 0 m c X V v d D s s J n F 1 b 3 Q 7 U 2 V j d G l v b j E v Z G F 0 Y S 9 D a G F u Z 2 V k I F R 5 c G U u e 0 N v b H V t b j E 0 M C w x M z l 9 J n F 1 b 3 Q 7 L C Z x d W 9 0 O 1 N l Y 3 R p b 2 4 x L 2 R h d G E v Q 2 h h b m d l Z C B U e X B l L n t D b 2 x 1 b W 4 x N D E s M T Q w f S Z x d W 9 0 O y w m c X V v d D t T Z W N 0 a W 9 u M S 9 k Y X R h L 0 N o Y W 5 n Z W Q g V H l w Z S 5 7 Q 2 9 s d W 1 u M T Q y L D E 0 M X 0 m c X V v d D s s J n F 1 b 3 Q 7 U 2 V j d G l v b j E v Z G F 0 Y S 9 D a G F u Z 2 V k I F R 5 c G U u e 0 N v b H V t b j E 0 M y w x N D J 9 J n F 1 b 3 Q 7 L C Z x d W 9 0 O 1 N l Y 3 R p b 2 4 x L 2 R h d G E v Q 2 h h b m d l Z C B U e X B l L n t D b 2 x 1 b W 4 x N D Q s M T Q z f S Z x d W 9 0 O y w m c X V v d D t T Z W N 0 a W 9 u M S 9 k Y X R h L 0 N o Y W 5 n Z W Q g V H l w Z S 5 7 Q 2 9 s d W 1 u M T Q 1 L D E 0 N H 0 m c X V v d D s s J n F 1 b 3 Q 7 U 2 V j d G l v b j E v Z G F 0 Y S 9 D a G F u Z 2 V k I F R 5 c G U u e 0 N v b H V t b j E 0 N i w x N D V 9 J n F 1 b 3 Q 7 L C Z x d W 9 0 O 1 N l Y 3 R p b 2 4 x L 2 R h d G E v Q 2 h h b m d l Z C B U e X B l L n t D b 2 x 1 b W 4 x N D c s M T Q 2 f S Z x d W 9 0 O y w m c X V v d D t T Z W N 0 a W 9 u M S 9 k Y X R h L 0 N o Y W 5 n Z W Q g V H l w Z S 5 7 Q 2 9 s d W 1 u M T Q 4 L D E 0 N 3 0 m c X V v d D s s J n F 1 b 3 Q 7 U 2 V j d G l v b j E v Z G F 0 Y S 9 D a G F u Z 2 V k I F R 5 c G U u e 0 N v b H V t b j E 0 O S w x N D h 9 J n F 1 b 3 Q 7 L C Z x d W 9 0 O 1 N l Y 3 R p b 2 4 x L 2 R h d G E v Q 2 h h b m d l Z C B U e X B l L n t D b 2 x 1 b W 4 x N T A s M T Q 5 f S Z x d W 9 0 O y w m c X V v d D t T Z W N 0 a W 9 u M S 9 k Y X R h L 0 N o Y W 5 n Z W Q g V H l w Z S 5 7 Q 2 9 s d W 1 u M T U x L D E 1 M H 0 m c X V v d D s s J n F 1 b 3 Q 7 U 2 V j d G l v b j E v Z G F 0 Y S 9 D a G F u Z 2 V k I F R 5 c G U u e 0 N v b H V t b j E 1 M i w x N T F 9 J n F 1 b 3 Q 7 L C Z x d W 9 0 O 1 N l Y 3 R p b 2 4 x L 2 R h d G E v Q 2 h h b m d l Z C B U e X B l L n t D b 2 x 1 b W 4 x N T M s M T U y f S Z x d W 9 0 O y w m c X V v d D t T Z W N 0 a W 9 u M S 9 k Y X R h L 0 N o Y W 5 n Z W Q g V H l w Z S 5 7 Q 2 9 s d W 1 u M T U 0 L D E 1 M 3 0 m c X V v d D s s J n F 1 b 3 Q 7 U 2 V j d G l v b j E v Z G F 0 Y S 9 D a G F u Z 2 V k I F R 5 c G U u e 0 N v b H V t b j E 1 N S w x N T R 9 J n F 1 b 3 Q 7 L C Z x d W 9 0 O 1 N l Y 3 R p b 2 4 x L 2 R h d G E v Q 2 h h b m d l Z C B U e X B l L n t D b 2 x 1 b W 4 x N T Y s M T U 1 f S Z x d W 9 0 O y w m c X V v d D t T Z W N 0 a W 9 u M S 9 k Y X R h L 0 N o Y W 5 n Z W Q g V H l w Z S 5 7 Q 2 9 s d W 1 u M T U 3 L D E 1 N n 0 m c X V v d D s s J n F 1 b 3 Q 7 U 2 V j d G l v b j E v Z G F 0 Y S 9 D a G F u Z 2 V k I F R 5 c G U u e 0 N v b H V t b j E 1 O C w x N T d 9 J n F 1 b 3 Q 7 L C Z x d W 9 0 O 1 N l Y 3 R p b 2 4 x L 2 R h d G E v Q 2 h h b m d l Z C B U e X B l L n t D b 2 x 1 b W 4 x N T k s M T U 4 f S Z x d W 9 0 O y w m c X V v d D t T Z W N 0 a W 9 u M S 9 k Y X R h L 0 N o Y W 5 n Z W Q g V H l w Z S 5 7 Q 2 9 s d W 1 u M T Y w L D E 1 O X 0 m c X V v d D s s J n F 1 b 3 Q 7 U 2 V j d G l v b j E v Z G F 0 Y S 9 D a G F u Z 2 V k I F R 5 c G U u e 0 N v b H V t b j E 2 M S w x N j B 9 J n F 1 b 3 Q 7 X S w m c X V v d D t S Z W x h d G l v b n N o a X B J b m Z v J n F 1 b 3 Q 7 O l t d f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R d W V y e U l E I i B W Y W x 1 Z T 0 i c z I 0 N T Q 4 Z D F k L T E z O W Y t N G M x N i 1 i N G N h L T Q 0 N z Q 3 O T I w Y m V l N S I g L z 4 8 R W 5 0 c n k g V H l w Z T 0 i R m l s b F R h c m d l d C I g V m F s d W U 9 I n N k Y X R h I i A v P j x F b n R y e S B U e X B l P S J G a W x s Q 2 9 1 b n Q i I F Z h b H V l P S J s N T A w I i A v P j w v U 3 R h Y m x l R W 5 0 c m l l c z 4 8 L 0 l 0 Z W 0 + P E l 0 Z W 0 + P E l 0 Z W 1 M b 2 N h d G l v b j 4 8 S X R l b V R 5 c G U + R m 9 y b X V s Y T w v S X R l b V R 5 c G U + P E l 0 Z W 1 Q Y X R o P l N l Y 3 R p b 2 4 x L 2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k Y X R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9 y c y U y M G l u J T I w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E x h c 3 R V c G R h d G V k I i B W Y W x 1 Z T 0 i Z D I w M T g t M D I t M D Z U M D g 6 N T E 6 M D E u O D Q 4 N D k 1 N F o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X J y b 3 J z J T I w a W 4 l M j B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9 y c y U y M G l u J T I w Z G F 0 Y S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1 B y b 2 1 v d G V k J T I w S G V h Z G V y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1 B y b 2 1 v d G V k J T I w S G V h Z G V y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1 B y b 2 1 v d G V k J T I w S G V h Z G V y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1 B y b 2 1 v d G V k J T I w S G V h Z G V y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1 B y b 2 1 v d G V k J T I w S G V h Z G V y c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0 t l c H Q l M j B S Y W 5 n Z S U y M G 9 m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9 y c y U y M G l u J T I w Z G F 0 Y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J y b 3 J z J T I w a W 4 l M j B k Y X R h L 0 t l c H Q l M j B F c n J v c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A i O C u i K F 0 C a U Y q N i 9 m x O w A A A A A C A A A A A A A Q Z g A A A A E A A C A A A A C z Q n + I c z F N c c z c 8 9 e 9 E U n E u F i O d g S W P 2 F 6 D g 6 P 8 b 7 q f A A A A A A O g A A A A A I A A C A A A A D y h K N O w A 6 H D l 7 d G h L t b 9 1 / Q T Z m D p Q b x x V H J l h i b j m 4 x V A A A A A Z o s F f K f 5 0 L K l e i a I 2 X 7 Y V w 2 6 t m D V x O P J E 0 z / r A e + W O s K d j n F C e d O H U x x T R p Q W 8 K G F i S C L J c C I h u 6 p X Q Y + o R b a t B W U a Z F f P 1 + S D Q G J O X H 7 U k A A A A B P F 1 K V W 1 1 + b O u S / 7 8 e c E A K 5 8 W w w 3 Q p 4 v w Y 7 V 0 d l l H K Y i R A I H n M J l j i f o 8 1 e n 2 i h 4 9 o R K c Q 2 U Z V O J B c b O 8 W O z V 8 < / D a t a M a s h u p > 
</file>

<file path=customXml/itemProps1.xml><?xml version="1.0" encoding="utf-8"?>
<ds:datastoreItem xmlns:ds="http://schemas.openxmlformats.org/officeDocument/2006/customXml" ds:itemID="{06715DD7-6E4F-498E-BED8-3C07C74933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Lembar kerja</vt:lpstr>
      </vt:variant>
      <vt:variant>
        <vt:i4>21</vt:i4>
      </vt:variant>
      <vt:variant>
        <vt:lpstr>Rentang Bernama</vt:lpstr>
      </vt:variant>
      <vt:variant>
        <vt:i4>20</vt:i4>
      </vt:variant>
    </vt:vector>
  </HeadingPairs>
  <TitlesOfParts>
    <vt:vector size="41" baseType="lpstr">
      <vt:lpstr>BAKI</vt:lpstr>
      <vt:lpstr>BUPK</vt:lpstr>
      <vt:lpstr>LPPMP</vt:lpstr>
      <vt:lpstr>LPPM</vt:lpstr>
      <vt:lpstr>UPT</vt:lpstr>
      <vt:lpstr>FIS</vt:lpstr>
      <vt:lpstr>FIP</vt:lpstr>
      <vt:lpstr>FMIPA</vt:lpstr>
      <vt:lpstr>FBS</vt:lpstr>
      <vt:lpstr>FT</vt:lpstr>
      <vt:lpstr>FIK</vt:lpstr>
      <vt:lpstr>FE</vt:lpstr>
      <vt:lpstr>PPS</vt:lpstr>
      <vt:lpstr>Nominatif</vt:lpstr>
      <vt:lpstr>Nominatif Jabatan_DIST</vt:lpstr>
      <vt:lpstr>x</vt:lpstr>
      <vt:lpstr>FES Fung</vt:lpstr>
      <vt:lpstr>FES Strukt</vt:lpstr>
      <vt:lpstr>Nama Jabatan</vt:lpstr>
      <vt:lpstr>Konversi Jab</vt:lpstr>
      <vt:lpstr>Permen 49-2015</vt:lpstr>
      <vt:lpstr>'Permen 49-2015'!Grade_20Eselon_20UNY</vt:lpstr>
      <vt:lpstr>BAKI!Print_Area</vt:lpstr>
      <vt:lpstr>BUPK!Print_Area</vt:lpstr>
      <vt:lpstr>FBS!Print_Area</vt:lpstr>
      <vt:lpstr>FE!Print_Area</vt:lpstr>
      <vt:lpstr>FIK!Print_Area</vt:lpstr>
      <vt:lpstr>FIP!Print_Area</vt:lpstr>
      <vt:lpstr>FIS!Print_Area</vt:lpstr>
      <vt:lpstr>FMIPA!Print_Area</vt:lpstr>
      <vt:lpstr>FT!Print_Area</vt:lpstr>
      <vt:lpstr>LPPM!Print_Area</vt:lpstr>
      <vt:lpstr>LPPMP!Print_Area</vt:lpstr>
      <vt:lpstr>Nominatif!Print_Area</vt:lpstr>
      <vt:lpstr>'Nominatif Jabatan_DIST'!Print_Area</vt:lpstr>
      <vt:lpstr>PPS!Print_Area</vt:lpstr>
      <vt:lpstr>UPT!Print_Area</vt:lpstr>
      <vt:lpstr>'Konversi Jab'!Print_Titles</vt:lpstr>
      <vt:lpstr>'Nama Jabatan'!Print_Titles</vt:lpstr>
      <vt:lpstr>Nominatif!Print_Titles</vt:lpstr>
      <vt:lpstr>'Nominatif Jabatan_DIST'!Print_Titles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</dc:creator>
  <cp:lastModifiedBy>Ariani Borneo</cp:lastModifiedBy>
  <cp:lastPrinted>2018-07-17T02:41:58Z</cp:lastPrinted>
  <dcterms:created xsi:type="dcterms:W3CDTF">2013-12-18T09:10:57Z</dcterms:created>
  <dcterms:modified xsi:type="dcterms:W3CDTF">2018-08-09T04:14:12Z</dcterms:modified>
</cp:coreProperties>
</file>