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322"/>
  <workbookPr autoCompressPictures="0"/>
  <bookViews>
    <workbookView xWindow="0" yWindow="0" windowWidth="26200" windowHeight="13760" activeTab="2"/>
  </bookViews>
  <sheets>
    <sheet name="LHKASN1" sheetId="5" r:id="rId1"/>
    <sheet name="LHKASN2" sheetId="11" r:id="rId2"/>
    <sheet name="Surat Pernyataan" sheetId="9" r:id="rId3"/>
    <sheet name="Penjelasan" sheetId="12" r:id="rId4"/>
  </sheets>
  <definedNames>
    <definedName name="_xlnm.Print_Area" localSheetId="0">LHKASN1!$A$1:$AL$78</definedName>
    <definedName name="_xlnm.Print_Area" localSheetId="1">LHKASN2!$A$1:$K$137</definedName>
    <definedName name="_xlnm.Print_Area" localSheetId="3">Penjelasan!$B$1:$E$110</definedName>
    <definedName name="_xlnm.Print_Area" localSheetId="2">'Surat Pernyataan'!$A$1:$G$40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2" i="9" l="1"/>
  <c r="E113" i="11"/>
  <c r="E111" i="11"/>
  <c r="O56" i="11"/>
  <c r="O55" i="11"/>
  <c r="O13" i="11"/>
  <c r="O11" i="11"/>
  <c r="E109" i="11"/>
  <c r="F102" i="11"/>
  <c r="H37" i="11"/>
  <c r="G37" i="11"/>
  <c r="H28" i="11"/>
  <c r="G28" i="11"/>
  <c r="E28" i="11"/>
  <c r="H27" i="11"/>
  <c r="G27" i="11"/>
  <c r="E110" i="11"/>
  <c r="E122" i="11"/>
  <c r="E124" i="11"/>
  <c r="E121" i="11"/>
  <c r="E120" i="11"/>
  <c r="E112" i="11"/>
  <c r="E108" i="11"/>
  <c r="F75" i="11"/>
  <c r="E75" i="11"/>
  <c r="C75" i="11"/>
  <c r="E51" i="11"/>
  <c r="E52" i="11"/>
  <c r="H36" i="11"/>
  <c r="G36" i="11"/>
  <c r="H35" i="11"/>
  <c r="G35" i="11"/>
  <c r="F9" i="11"/>
  <c r="F17" i="11"/>
  <c r="F18" i="11"/>
  <c r="F21" i="11"/>
  <c r="H9" i="11"/>
  <c r="G6" i="11"/>
  <c r="H6" i="11"/>
  <c r="AC60" i="5"/>
  <c r="AC59" i="5"/>
  <c r="AC54" i="5"/>
  <c r="AC52" i="5"/>
  <c r="X75" i="5"/>
  <c r="X76" i="5"/>
  <c r="D16" i="9"/>
  <c r="H75" i="11"/>
  <c r="F97" i="11"/>
  <c r="E90" i="11"/>
  <c r="AC50" i="5"/>
  <c r="F83" i="11"/>
  <c r="AC48" i="5"/>
  <c r="H76" i="11"/>
  <c r="AC46" i="5"/>
  <c r="G69" i="11"/>
  <c r="AC42" i="5"/>
  <c r="G62" i="11"/>
  <c r="AC38" i="5"/>
  <c r="H55" i="11"/>
  <c r="AC36" i="5"/>
  <c r="H45" i="11"/>
  <c r="AC34" i="5"/>
  <c r="H38" i="11"/>
  <c r="G38" i="11"/>
  <c r="H30" i="11"/>
  <c r="G30" i="11"/>
  <c r="H22" i="11"/>
  <c r="G22" i="11"/>
  <c r="H11" i="11"/>
  <c r="AC30" i="5"/>
  <c r="AC56" i="5"/>
  <c r="AC32" i="5"/>
  <c r="AC40" i="5"/>
  <c r="AC44" i="5"/>
  <c r="D18" i="9"/>
  <c r="AC63" i="5"/>
  <c r="E40" i="9"/>
  <c r="D14" i="9"/>
  <c r="D12" i="9"/>
  <c r="D10" i="9"/>
  <c r="D8" i="9"/>
  <c r="D6" i="9"/>
  <c r="E39" i="9"/>
  <c r="AC65" i="5"/>
</calcChain>
</file>

<file path=xl/sharedStrings.xml><?xml version="1.0" encoding="utf-8"?>
<sst xmlns="http://schemas.openxmlformats.org/spreadsheetml/2006/main" count="681" uniqueCount="313">
  <si>
    <t>3.</t>
  </si>
  <si>
    <t>Atas Nama</t>
  </si>
  <si>
    <t>SIFAT RAHASIA</t>
  </si>
  <si>
    <t>Pangkat</t>
  </si>
  <si>
    <t>Jabatan</t>
  </si>
  <si>
    <t>Unit Kerja</t>
  </si>
  <si>
    <r>
      <t>Alamat :</t>
    </r>
    <r>
      <rPr>
        <sz val="9.5"/>
        <rFont val="Garamond"/>
        <family val="1"/>
      </rPr>
      <t/>
    </r>
  </si>
  <si>
    <r>
      <t xml:space="preserve"> NPWP  </t>
    </r>
    <r>
      <rPr>
        <sz val="9.5"/>
        <rFont val="Garamond"/>
        <family val="1"/>
      </rPr>
      <t/>
    </r>
  </si>
  <si>
    <t>:</t>
  </si>
  <si>
    <r>
      <t xml:space="preserve"> Mulai tanggal  </t>
    </r>
    <r>
      <rPr>
        <sz val="9.5"/>
        <rFont val="Garamond"/>
        <family val="1"/>
      </rPr>
      <t/>
    </r>
  </si>
  <si>
    <t>1.</t>
  </si>
  <si>
    <t>2.</t>
  </si>
  <si>
    <t>4.</t>
  </si>
  <si>
    <t>5.</t>
  </si>
  <si>
    <t>-   Kantor</t>
  </si>
  <si>
    <t>-   Rumah</t>
  </si>
  <si>
    <t>Pekerjaan</t>
  </si>
  <si>
    <t>6.</t>
  </si>
  <si>
    <t>7.</t>
  </si>
  <si>
    <t>No</t>
  </si>
  <si>
    <t>I.</t>
  </si>
  <si>
    <t>II.</t>
  </si>
  <si>
    <t>(1)</t>
  </si>
  <si>
    <t>(2)</t>
  </si>
  <si>
    <t>(3)</t>
  </si>
  <si>
    <t>(4)</t>
  </si>
  <si>
    <t>(5)</t>
  </si>
  <si>
    <t>(6)</t>
  </si>
  <si>
    <t>III.</t>
  </si>
  <si>
    <t>yang melaporkan</t>
  </si>
  <si>
    <r>
      <t xml:space="preserve"> Kode Pos</t>
    </r>
    <r>
      <rPr>
        <sz val="9.5"/>
        <rFont val="Garamond"/>
        <family val="1"/>
      </rPr>
      <t/>
    </r>
  </si>
  <si>
    <t>Lembar ke-1 : untuk pimpinan</t>
  </si>
  <si>
    <t>NIP</t>
  </si>
  <si>
    <t>Nama lengkap</t>
  </si>
  <si>
    <t>Nomor KTP</t>
  </si>
  <si>
    <t>Jenis Kelamin</t>
  </si>
  <si>
    <t>Tempat/Tgl Lahir</t>
  </si>
  <si>
    <t>Agama</t>
  </si>
  <si>
    <t>Status Perkawinan</t>
  </si>
  <si>
    <t>8.</t>
  </si>
  <si>
    <t>9.</t>
  </si>
  <si>
    <t>10.</t>
  </si>
  <si>
    <t>11.</t>
  </si>
  <si>
    <t>No. Telepon</t>
  </si>
  <si>
    <t>12.</t>
  </si>
  <si>
    <t>I.2</t>
  </si>
  <si>
    <t>Harga Perolehan 
(Rp)</t>
  </si>
  <si>
    <t>No Polisi/Merek/Model/ Tahun Pembuatan</t>
  </si>
  <si>
    <t>Nilai Perolehan
(Rp)</t>
  </si>
  <si>
    <t>Nilai Jual Saat Pelaporan (Rp)</t>
  </si>
  <si>
    <t>I.2.1. Alat Transportasi (Pesawat Udara, Kapal Laut, Mobil, Sepeda Motor, Mesin Lainnya)</t>
  </si>
  <si>
    <t>I.1.</t>
  </si>
  <si>
    <t>I.2.2. Peternakan, Perikanan, Perkebunan, Pertanian, Kehutanan, Pertambangan dan Usaha Lainnya</t>
  </si>
  <si>
    <t>Jenis Usaha</t>
  </si>
  <si>
    <t>Jumlah/Satuan</t>
  </si>
  <si>
    <t>Atas Nama / 
Hubungan Keluarga</t>
  </si>
  <si>
    <t>Nilai Saat Pelaporan (Rp)</t>
  </si>
  <si>
    <t>I.2.3. Harta Bergerak Lainnya (Logam Mulia, Batu Mulia, Barang-Barang Seni dan Antik, Benda Bergerak Lainnya)</t>
  </si>
  <si>
    <t>Jenis Harta</t>
  </si>
  <si>
    <t>Luas Tanah/
Luas Bangunan</t>
  </si>
  <si>
    <t>Harga Perolehan
(Rp)</t>
  </si>
  <si>
    <t>I.3.</t>
  </si>
  <si>
    <t>Jenis Surat Berharga</t>
  </si>
  <si>
    <t>Jumlah Lembar / 
% Kepemilikan</t>
  </si>
  <si>
    <t>Nama Perusahaan</t>
  </si>
  <si>
    <t>I.4.</t>
  </si>
  <si>
    <t>Jenis Kas</t>
  </si>
  <si>
    <t>Nama Bank/Lembaga Penyimpanan</t>
  </si>
  <si>
    <t>Nomor Rekening</t>
  </si>
  <si>
    <t>Saldo Saat Pelaporan
(Rp)</t>
  </si>
  <si>
    <t>I.5.</t>
  </si>
  <si>
    <t>HARTA KEKAYAAN</t>
  </si>
  <si>
    <t>HARTA TIDAK BERGERAK (TANAH DAN BANGUNAN)</t>
  </si>
  <si>
    <t>I.2.</t>
  </si>
  <si>
    <t>HARTA BERGERAK (MOBIL, MOTOR, DLL)</t>
  </si>
  <si>
    <t>SURAT BERHARGA</t>
  </si>
  <si>
    <t>PIUTANG (BARANG, UANG)</t>
  </si>
  <si>
    <t>SUB TOTAL HARTA</t>
  </si>
  <si>
    <t>I.6.</t>
  </si>
  <si>
    <t>HUTANG</t>
  </si>
  <si>
    <t>(-)</t>
  </si>
  <si>
    <t>TOTAL HARTA KEKAYAAN</t>
  </si>
  <si>
    <t>PENGHASILAN</t>
  </si>
  <si>
    <t>II.1.</t>
  </si>
  <si>
    <t>PENGHASILAN DARI JABATAN</t>
  </si>
  <si>
    <t>II.2.</t>
  </si>
  <si>
    <t>II.3.</t>
  </si>
  <si>
    <t>PENGHASILAN DARI PROFESI / KEAHLIAN</t>
  </si>
  <si>
    <t>II.4.</t>
  </si>
  <si>
    <t>PENGELUARAN RUTIN</t>
  </si>
  <si>
    <t>PENGELUARAN LAINNYA</t>
  </si>
  <si>
    <t>PIUTANG</t>
  </si>
  <si>
    <t>UANG TUNAI, DEPOSITO, GIRO, TABUNGAN, DAN KAS LAINNYA</t>
  </si>
  <si>
    <t>Gaji Pokok</t>
  </si>
  <si>
    <t>Tunjangan Jabatan</t>
  </si>
  <si>
    <t>Potongan-Potongan</t>
  </si>
  <si>
    <t>Penghasilan Bersih</t>
  </si>
  <si>
    <t>FORMULIR LAPORAN HARTA KEKAYAAN APARATUR SIPIL NEGARA</t>
  </si>
  <si>
    <t>Jenis Penghasilan</t>
  </si>
  <si>
    <t>Total Penghasilan Bersih</t>
  </si>
  <si>
    <t>PENGELUARAN (PER TAHUN)</t>
  </si>
  <si>
    <t>PENGHASILAN DARI PROFESI / KEAHLIAN (PER TAHUN)</t>
  </si>
  <si>
    <t>PENGHASILAN DARI JABATAN (PER TAHUN)</t>
  </si>
  <si>
    <t>DATA PRIBADI</t>
  </si>
  <si>
    <t>DATA KELUARGA</t>
  </si>
  <si>
    <t>III.1.</t>
  </si>
  <si>
    <t>DATA ISTRI/SUAMI</t>
  </si>
  <si>
    <t>Nama Istri/Suami</t>
  </si>
  <si>
    <t>Tempat/Tanggal Lahir</t>
  </si>
  <si>
    <t>Tempat/Tanggal Nikah</t>
  </si>
  <si>
    <t>Alamat Rumah</t>
  </si>
  <si>
    <t>III.2.</t>
  </si>
  <si>
    <t>DATA ANAK</t>
  </si>
  <si>
    <t>Nama Anak</t>
  </si>
  <si>
    <t>SURAT PERNYATAAN</t>
  </si>
  <si>
    <t>Yang bertanda tangan dibawah ini:</t>
  </si>
  <si>
    <t>Nama</t>
  </si>
  <si>
    <t>No KTP</t>
  </si>
  <si>
    <t>Alamat</t>
  </si>
  <si>
    <t>NPWP</t>
  </si>
  <si>
    <t>Menyatakan bahwa:</t>
  </si>
  <si>
    <t>Demikian surat pernyataan ini dibuat dan ditandatangani dalam keadaan sadar, tanpa tekanan maupun paksaan dalam bentuk apapun dan oleh siapapun.</t>
  </si>
  <si>
    <t>Yang Menyatakan</t>
  </si>
  <si>
    <t>Materai</t>
  </si>
  <si>
    <t>Rp. 6.000</t>
  </si>
  <si>
    <t>PENGHASILAN DARI USAHA LAINNYA (PER TAHUN)</t>
  </si>
  <si>
    <t>II.5.</t>
  </si>
  <si>
    <t>PENGHASILAN DARI USAHA LAINNYA</t>
  </si>
  <si>
    <t>PENGHASILAN DARI HIBAH/LAINNYA</t>
  </si>
  <si>
    <t>Alamat Pemberi Hibah</t>
  </si>
  <si>
    <t>Lembaga</t>
  </si>
  <si>
    <t>Tunjangan Lain</t>
  </si>
  <si>
    <t>Data Pribadi diisi sesuai dengan kondisi sebenarnya</t>
  </si>
  <si>
    <t>INSTANSI PEMERINTAH</t>
  </si>
  <si>
    <t>Adalah harta berupa tanah dan bangunan yang didukung dengan bukti kepemilikan. Nilai harta tidak bergerak ditetapkan berdasarkan NJOP.</t>
  </si>
  <si>
    <t>Dinilai sesuai dengan nilai yang tertera.</t>
  </si>
  <si>
    <t>Apabila dikemudian hari ada perubahan-perubahan (baik penambahan maupun pengurangan) harta kekayaan saya dan keluarga saya, maka saya wajib melaporkan perubahan tersebut sesuai dengan ketentuan hukum dan atau peraturan lain yang berlaku.</t>
  </si>
  <si>
    <t>Laporan harta kekayaan saya dan keluarga saya sebagaimana tersebut dalam Formulir Laporan Harta Kekayaan Aparatur Sipil Negara saya buat dengan sesungguhnya dan sebenar-benarnya sesuai dengan kewajiban dan kesadaran saya sebagai Pegawai Aparatur Sipil Negara/Mantan Pegawai Aparatur Sipil Negara sebagaimana diamanatkan dalam Undang-Undang Republik Indonesia Nomor 30 Tahun 2002 tentang Komisi Pemberantasan Tindak Pidana Korupsi dan Undang-Undang Nomor 32 Tahun 2004 tentang Pemerintahan Daerah, serta peraturan perundang-undangan yang berlaku.</t>
  </si>
  <si>
    <t>Pangkat/Jabatan</t>
  </si>
  <si>
    <t>Jenis Alat Transportasi</t>
  </si>
  <si>
    <t>Rp.</t>
  </si>
  <si>
    <t>TOTAL PENGHASILAN</t>
  </si>
  <si>
    <t>PENGHASILAN DARI HIBAH / LAINNYA</t>
  </si>
  <si>
    <t>PENGHASILAN BERSIH</t>
  </si>
  <si>
    <t>Apabila dikemudian hari ada harta kekayaan saya dan keluarga saya yang menjadi tanggungan saya tidak saya laporkan, demi tanggung jawab moral saya sebagai Pegawai Aparatur Sipil Negara/Mantan Pegawai Aparatur Sipil Negara , dengan ini saya menyatakan bersedia dikenakan sanksi.</t>
  </si>
  <si>
    <t>NJOP Saat Pelaporan 
(Rp)</t>
  </si>
  <si>
    <t>JUMLAH</t>
  </si>
  <si>
    <t xml:space="preserve">HARTA BERGERAK </t>
  </si>
  <si>
    <t>&lt;-- Silahkan insert di sini</t>
  </si>
  <si>
    <t>(5)=(1+2+3)-(4)</t>
  </si>
  <si>
    <t>PETUNJUK PENGISIAN FORMULIR</t>
  </si>
  <si>
    <t>Instansi Pemerintah</t>
  </si>
  <si>
    <t>Isilah nama Instansi Saudara</t>
  </si>
  <si>
    <t>Tahun</t>
  </si>
  <si>
    <t>Diisi Tahun pada saat ASN melaporkan</t>
  </si>
  <si>
    <t>Data Pribadi</t>
  </si>
  <si>
    <t>No. 1 sd. 12  cukup jelas</t>
  </si>
  <si>
    <t>Harta Kekayaan</t>
  </si>
  <si>
    <t>Harta kekayaan adalah harta yang dimiliki oleh ASN yaitu harta pegawai, Isteri/Suami dan Anak yang masih dalam tanggungan</t>
  </si>
  <si>
    <t>Kolom (1)</t>
  </si>
  <si>
    <t>Nomor Urut</t>
  </si>
  <si>
    <t>Kolom (2)</t>
  </si>
  <si>
    <t>Kolom (3)</t>
  </si>
  <si>
    <t>cukup jelas</t>
  </si>
  <si>
    <t>Kolom (4)</t>
  </si>
  <si>
    <t>Nama yang tercantum di dalam bukti kepemilikan (sertifikat/Akte Jual beli/kwitansi) dan sebutkan hubungan keluarga</t>
  </si>
  <si>
    <t>Kolom (5)</t>
  </si>
  <si>
    <t>Kolom (6)</t>
  </si>
  <si>
    <t>Adalah harta selain tanah dan bangunan seperti alat transportasi; peternakan, perikanan, perkebunan, pertanian, kehutanan, pertambangan dan usaha lainnya, Harta bergerak lainnya.</t>
  </si>
  <si>
    <t>1.2.1 Alat Transportasi</t>
  </si>
  <si>
    <t>Pesawat Udara, Kapal Laut, Mobil, Sepeda Motor, dan mesin dan tidak bermesin lainnya</t>
  </si>
  <si>
    <t>Nomor  Urut</t>
  </si>
  <si>
    <t xml:space="preserve">1.2.2 </t>
  </si>
  <si>
    <t>Peternakan, Perikanan, Perkebunan, Pertanian, Kehutanan, Pertambangan dan Usaha Lainnya (merupakan nilai harta yang dimiliki dalam usaha di atas)</t>
  </si>
  <si>
    <t>Misal: Peternakan (Sapi), Perikanan (Ikan Lele dll), Perkebunan (Kelapa sawit), Usaha lainnya (kontrakan rumah/kamar) dll.</t>
  </si>
  <si>
    <t>Nama yang tercantum di dalam usaha dimaksud dan sebutkan hubungan keluarga</t>
  </si>
  <si>
    <t>seperti Ekor, Ton/Kwintal, Kamar dan lain-lain</t>
  </si>
  <si>
    <t>1.2. 3</t>
  </si>
  <si>
    <t>Harta Bergerak lainnya (Logam mulia, batu mulia, barang-barang seni dan antik, benda bergerak lainnya)</t>
  </si>
  <si>
    <t>Nama yang tercantum di dalam kwitansi/bukti dan sebutkan hubungan keluarga</t>
  </si>
  <si>
    <t>seperti Gram, Karat, dan lain-lain</t>
  </si>
  <si>
    <t>Adalah harta berupa surat berharga seperti saham, obligasi, reksa dana, dsb yang dinilai berdasarkan harga perolehan.</t>
  </si>
  <si>
    <t>Nama yang tercantum di dalam surat berharga dan sebutkan hubungan keluarga</t>
  </si>
  <si>
    <t>Rumah, Bank, Deposit Box.</t>
  </si>
  <si>
    <t>Nama yang tercantum di dalam Deposito, Giro,Tabungan, dan Kas lainnya</t>
  </si>
  <si>
    <t xml:space="preserve">PIUTANG </t>
  </si>
  <si>
    <t>Adalah pinjaman yang diberikan kepada pihak lain.</t>
  </si>
  <si>
    <t>Nama pihak yang berhutang atau yang diberi pinjaman.</t>
  </si>
  <si>
    <t>Jenis harta adalah Tanah dan/atau Bangunan serta lokasi  dan tahun perolehan</t>
  </si>
  <si>
    <t>Adalah pinjaman (baik berupa uang maupun fasilitas kredit asset) yang diterima oleh ASN Pelapor, maupun Suami/Istri dan Tanggungan Lainnya dari pihak lain, yang pembayarannya menjadi tanggung jawab ASN Pelapor</t>
  </si>
  <si>
    <t>Nama Pemberi Pinjaman/angsuran (Bank, Koperasi, Lembaga Keuangan Lainnya atau Individu)</t>
  </si>
  <si>
    <t>Nama Penerima Pinjaman atau Pemilik asset yang dibeli secara angsuran (baik a.n ASN Pelapor, Suami/Istri dan Tanggungan Lainnya) yang pembayarannya menjadi tanggung jawab ASN Pelapor</t>
  </si>
  <si>
    <t>Harga pada saat pembelian/diperoleh</t>
  </si>
  <si>
    <t>Jenis harta bergerak  dan tahun perolehan</t>
  </si>
  <si>
    <t>Cantumkan No rekening (jika ada).</t>
  </si>
  <si>
    <t>Nama Lembaga Keuangan (Bank, Koperasi, Lembaga Keuangan Lainnya atau Individu) yang dijadikan media pemberian piutang (jika ada)</t>
  </si>
  <si>
    <t>PENGHASILAN SUAMI/ISTRI YANG BEKERJA</t>
  </si>
  <si>
    <t>(6)=(1+2+3+4+5)</t>
  </si>
  <si>
    <t>II.7.</t>
  </si>
  <si>
    <t>TOTAL PENGELUARAN (8)</t>
  </si>
  <si>
    <t>(6) - (8)</t>
  </si>
  <si>
    <t>II.7.1.</t>
  </si>
  <si>
    <t>II.7.2.</t>
  </si>
  <si>
    <t>Nama Suami/Istri</t>
  </si>
  <si>
    <t>II.7.1. PENGELUARAN RUTIN</t>
  </si>
  <si>
    <t>II.7.2. PENGELUARAN LAINNYA</t>
  </si>
  <si>
    <t>Laki-laki</t>
  </si>
  <si>
    <t>Islam</t>
  </si>
  <si>
    <t>Kawin</t>
  </si>
  <si>
    <t>1 Oktober 2010</t>
  </si>
  <si>
    <t>Tanah</t>
  </si>
  <si>
    <t>200 m2</t>
  </si>
  <si>
    <t>100m2</t>
  </si>
  <si>
    <t>Mobil</t>
  </si>
  <si>
    <t>Omzet per Tahun
(Rp)</t>
  </si>
  <si>
    <t>5 buah</t>
  </si>
  <si>
    <t>Uang Tunai</t>
  </si>
  <si>
    <t>Deposito</t>
  </si>
  <si>
    <t>II.7</t>
  </si>
  <si>
    <t xml:space="preserve">PENGELUARAN (PER TAHUN) </t>
  </si>
  <si>
    <t>II.7.1</t>
  </si>
  <si>
    <t>II.7.2</t>
  </si>
  <si>
    <t>Total Pengeluaran</t>
  </si>
  <si>
    <t>Jenis Pengeluaran</t>
  </si>
  <si>
    <t xml:space="preserve">Jenis Pengeluaran </t>
  </si>
  <si>
    <t>Listrik</t>
  </si>
  <si>
    <t>Telpon</t>
  </si>
  <si>
    <t>Biaya Hidup</t>
  </si>
  <si>
    <t>Bangunan</t>
  </si>
  <si>
    <t>UNIVERSITAS NEGERI YOGYAKARTA/KEMRISTEKDIKTI</t>
  </si>
  <si>
    <t>TAHUN 2016</t>
  </si>
  <si>
    <t>Setyo Budi Takarina</t>
  </si>
  <si>
    <t>59.762.377.6-542.000</t>
  </si>
  <si>
    <t>3404011403660001</t>
  </si>
  <si>
    <t>Grobogan, 14 Maret 1966</t>
  </si>
  <si>
    <t>19660314 198603 1 002</t>
  </si>
  <si>
    <t>Kepala Bagian Kepegawaian</t>
  </si>
  <si>
    <t>1 Juni 2004</t>
  </si>
  <si>
    <t>Pembina Tk. I</t>
  </si>
  <si>
    <t>Biro Umum, Perencanaan, dan Keuangan UNY</t>
  </si>
  <si>
    <t>Jl. Colombo No. 1 Karangmalang Yogyakarta</t>
  </si>
  <si>
    <t>Jl. Godean KM 5 Modinan No. 184B RT 10 RW 21</t>
  </si>
  <si>
    <t>Banyuraden Gamping Sleman Yogyakarta</t>
  </si>
  <si>
    <t>Yogyakarta, 20  Agustus 2016</t>
  </si>
  <si>
    <t>AB 1119 QE, TOYOTA INNOVA 2010</t>
  </si>
  <si>
    <t>AB-2792-TE, HONDA TIGER TH. 2008</t>
  </si>
  <si>
    <t>Sepeda Motor</t>
  </si>
  <si>
    <t>AB-2311-TY, HONDA VARIO, 2009</t>
  </si>
  <si>
    <t>Hastuti Nawangwati</t>
  </si>
  <si>
    <t>AB-6615-SN HONDA SCOOPY, 2013</t>
  </si>
  <si>
    <t>PF Shintadevi/Anak</t>
  </si>
  <si>
    <t>Hastuti Nawangwati/Istri</t>
  </si>
  <si>
    <t>AB-4261-XE, HONDA VARIO, 2016</t>
  </si>
  <si>
    <t>Hastuti NW/Istri</t>
  </si>
  <si>
    <t>Sapi</t>
  </si>
  <si>
    <t>2 ekor</t>
  </si>
  <si>
    <t>Hastuti WN/Istri</t>
  </si>
  <si>
    <t>4 buah</t>
  </si>
  <si>
    <t>Gelang</t>
  </si>
  <si>
    <t>20 buah</t>
  </si>
  <si>
    <t>Tabungan Bank</t>
  </si>
  <si>
    <t>BPD DIY</t>
  </si>
  <si>
    <t>BNI 46</t>
  </si>
  <si>
    <t>0039217078</t>
  </si>
  <si>
    <t>00222217078-1</t>
  </si>
  <si>
    <t>0284392548</t>
  </si>
  <si>
    <t xml:space="preserve"> </t>
  </si>
  <si>
    <t>Wirausaha</t>
  </si>
  <si>
    <t>Pajak kendaraan</t>
  </si>
  <si>
    <t>PBB</t>
  </si>
  <si>
    <t>Sleman, 20 Mei 1972</t>
  </si>
  <si>
    <t>Sleman, 15 Juni 1991</t>
  </si>
  <si>
    <t>Wiraswasta</t>
  </si>
  <si>
    <t>Modinan Banyuraden Gamping Sleman</t>
  </si>
  <si>
    <t>Prekanida Farizqa Shintadevi</t>
  </si>
  <si>
    <t>Sleman, 29 April 1993</t>
  </si>
  <si>
    <t>Perempuan</t>
  </si>
  <si>
    <t>Mahasiswa</t>
  </si>
  <si>
    <t>Apdariza Alfrida Yumarnis</t>
  </si>
  <si>
    <t>Sleman, 20 April 2001</t>
  </si>
  <si>
    <t>Pelajar SMA</t>
  </si>
  <si>
    <t>Perawatan kesehatan</t>
  </si>
  <si>
    <t>Rekreasi</t>
  </si>
  <si>
    <t>Biaya tranportasi (BBM)</t>
  </si>
  <si>
    <t>Zakat, Infaq, Shodakoh, Nyumbang</t>
  </si>
  <si>
    <t>Kucing Persia</t>
  </si>
  <si>
    <t>4 ekor</t>
  </si>
  <si>
    <t xml:space="preserve">Cincin+Batu Akik  </t>
  </si>
  <si>
    <t>biaya sekolah</t>
  </si>
  <si>
    <t>PENGHASILAN SUAMI/ISTRI YANG BEKERJA (PER TAHUN)</t>
  </si>
  <si>
    <t>Biaya tranportasi (BBM utk rekreasi)</t>
  </si>
  <si>
    <t xml:space="preserve">+62274586168 </t>
  </si>
  <si>
    <t>LEMBAR 1 (LHKASN1)</t>
  </si>
  <si>
    <t>Kotak Warna Kuning tidak perlu disi, akan isi secara otomatis apabila sheet LHKASN1 sudah diisi</t>
  </si>
  <si>
    <t>LEMBAR 2 (LHKASN2)</t>
  </si>
  <si>
    <t>Harga pada saat pembelian/diperoleh- total atau luas tanah kali harga beli per m2</t>
  </si>
  <si>
    <t>luas tanah kali harga NJOP yg tertera pada SPT PBB tahun terakhir</t>
  </si>
  <si>
    <t>Nama yang tercantum di dalam bukti kepemilikan (BPKB/STNK) dan sebutkan hubungan keluarga, Jika masih atas nama pihak lain tuliskan nama pembeli</t>
  </si>
  <si>
    <t>Harga Pasaran saat dilaporkan</t>
  </si>
  <si>
    <t>Harga saat membeli atau harga pasaran saat dilaporkan</t>
  </si>
  <si>
    <t>Harga saat membeli</t>
  </si>
  <si>
    <t>Rumah</t>
  </si>
  <si>
    <t>Adalah penghasilan lain yang berasal dari kegiatan di luar jabatan seperti pendapatan dari sewa rumah/kontrakan, keuntungan jual-beli, dsb. selama 1 tahun ( per bulan kali 12)</t>
  </si>
  <si>
    <t>Adalah penghasilan yang diperoleh dari gaji dan tunjangan yang diterima secara berkala/rutin selama 1 tahun ( per bulan kali 12)</t>
  </si>
  <si>
    <t>Adalah penghasilan lain yang diperoleh dari jabatan diluar butir II.1. Seperti Honor Narasumber, Honor Kegiatan/Tim, dsb.selama 1 tahun ( per bulan kali 12)</t>
  </si>
  <si>
    <t xml:space="preserve">Adalah penghasilan yang berasal dari pihak lain seperti, warisan, pemberian, dsb selama 1 tahun </t>
  </si>
  <si>
    <t>Adalah jumlah gaji dan tunjangan yang diterima suami/istri secara berkala/rutin atas pekerjaan atau hasil usahanya selama 1 tahun ( per bulan kali 12)</t>
  </si>
  <si>
    <t>Diisi dengan perkiraan pengeluaran rumah tangga dan rutin lainnya seperti, biaya listrik, air, transportasi, dan biaya hidup lainnya selama 1 tahun ( per bulan kali 12)</t>
  </si>
  <si>
    <t>Diisi dengan perkiraan pengeluaran selain pengeluaran rutin seperti, rekreasi, asuransi, biaya pengobatan, dsb selama 1 tahun ( per bulan kali 12)</t>
  </si>
  <si>
    <t>Surat Pernyataan</t>
  </si>
  <si>
    <t>Tidak perlu disi, akan terisi secara otomatis jika sheet 1 (LHKASN1) sudah diisi</t>
  </si>
  <si>
    <t>Tempat, tgl laporan</t>
  </si>
  <si>
    <t>Tuliskan kota dan tanggal melaporkan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</si>
</sst>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_);_(@_)"/>
  </numFmts>
  <fonts count="18" x14ac:knownFonts="1">
    <font>
      <sz val="10"/>
      <name val="Arial"/>
    </font>
    <font>
      <sz val="9.5"/>
      <name val="Garamond"/>
      <family val="1"/>
    </font>
    <font>
      <sz val="9.5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b/>
      <sz val="12.5"/>
      <name val="Arial"/>
      <family val="2"/>
    </font>
    <font>
      <b/>
      <u/>
      <sz val="12.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.5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b/>
      <i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medium">
        <color auto="1"/>
      </top>
      <bottom/>
      <diagonal/>
    </border>
  </borders>
  <cellStyleXfs count="14">
    <xf numFmtId="0" fontId="0" fillId="0" borderId="0"/>
    <xf numFmtId="164" fontId="1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8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2" xfId="0" quotePrefix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49" fontId="9" fillId="0" borderId="2" xfId="0" quotePrefix="1" applyNumberFormat="1" applyFont="1" applyBorder="1" applyAlignment="1">
      <alignment horizontal="left" vertical="center" wrapText="1"/>
    </xf>
    <xf numFmtId="0" fontId="9" fillId="0" borderId="2" xfId="0" quotePrefix="1" applyFont="1" applyBorder="1" applyAlignment="1">
      <alignment vertical="center" wrapText="1"/>
    </xf>
    <xf numFmtId="0" fontId="9" fillId="0" borderId="2" xfId="0" quotePrefix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0" xfId="0" applyFont="1"/>
    <xf numFmtId="0" fontId="9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9" fillId="0" borderId="0" xfId="0" applyFont="1" applyAlignment="1">
      <alignment wrapText="1"/>
    </xf>
    <xf numFmtId="0" fontId="11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0" borderId="1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0" xfId="0" applyFont="1" applyBorder="1" applyAlignment="1"/>
    <xf numFmtId="0" fontId="9" fillId="0" borderId="0" xfId="0" applyFont="1" applyBorder="1" applyAlignment="1">
      <alignment vertical="center" wrapText="1"/>
    </xf>
    <xf numFmtId="0" fontId="9" fillId="0" borderId="22" xfId="0" quotePrefix="1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3" fillId="0" borderId="23" xfId="0" applyFont="1" applyBorder="1" applyAlignment="1">
      <alignment vertical="center" wrapText="1"/>
    </xf>
    <xf numFmtId="0" fontId="3" fillId="0" borderId="23" xfId="0" applyFont="1" applyBorder="1" applyAlignment="1">
      <alignment horizontal="left" vertical="top"/>
    </xf>
    <xf numFmtId="0" fontId="10" fillId="0" borderId="23" xfId="0" applyFont="1" applyBorder="1" applyAlignment="1">
      <alignment vertical="center"/>
    </xf>
    <xf numFmtId="0" fontId="10" fillId="0" borderId="23" xfId="0" applyFont="1" applyBorder="1" applyAlignment="1">
      <alignment horizontal="left" vertical="top"/>
    </xf>
    <xf numFmtId="0" fontId="10" fillId="0" borderId="24" xfId="0" applyFont="1" applyBorder="1" applyAlignment="1">
      <alignment vertical="center"/>
    </xf>
    <xf numFmtId="0" fontId="3" fillId="0" borderId="25" xfId="0" applyFont="1" applyBorder="1" applyAlignment="1">
      <alignment horizontal="left" vertical="top"/>
    </xf>
    <xf numFmtId="0" fontId="3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Border="1" applyProtection="1"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0" fillId="0" borderId="0" xfId="0" applyFont="1" applyAlignment="1" applyProtection="1">
      <alignment vertical="center"/>
    </xf>
    <xf numFmtId="0" fontId="11" fillId="0" borderId="0" xfId="0" applyFont="1" applyBorder="1" applyAlignment="1" applyProtection="1">
      <alignment vertical="center" wrapText="1"/>
    </xf>
    <xf numFmtId="0" fontId="9" fillId="0" borderId="8" xfId="0" applyFont="1" applyBorder="1" applyAlignment="1" applyProtection="1">
      <alignment horizontal="center" vertical="center"/>
      <protection locked="0"/>
    </xf>
    <xf numFmtId="165" fontId="10" fillId="0" borderId="0" xfId="1" applyNumberFormat="1" applyFont="1" applyBorder="1" applyAlignment="1">
      <alignment horizontal="right" vertical="center"/>
    </xf>
    <xf numFmtId="165" fontId="9" fillId="0" borderId="0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65" fontId="5" fillId="0" borderId="8" xfId="1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 wrapText="1"/>
    </xf>
    <xf numFmtId="49" fontId="5" fillId="2" borderId="8" xfId="0" quotePrefix="1" applyNumberFormat="1" applyFont="1" applyFill="1" applyBorder="1" applyAlignment="1">
      <alignment horizontal="center" vertical="center" wrapText="1"/>
    </xf>
    <xf numFmtId="165" fontId="9" fillId="0" borderId="8" xfId="1" applyNumberFormat="1" applyFont="1" applyBorder="1" applyAlignment="1" applyProtection="1">
      <alignment vertical="center" wrapText="1"/>
    </xf>
    <xf numFmtId="165" fontId="5" fillId="0" borderId="8" xfId="1" applyNumberFormat="1" applyFont="1" applyBorder="1" applyAlignment="1" applyProtection="1">
      <alignment vertical="center" wrapText="1"/>
    </xf>
    <xf numFmtId="0" fontId="9" fillId="0" borderId="8" xfId="0" applyFont="1" applyBorder="1" applyAlignment="1" applyProtection="1">
      <alignment vertical="center" wrapText="1"/>
      <protection locked="0"/>
    </xf>
    <xf numFmtId="165" fontId="9" fillId="0" borderId="8" xfId="1" applyNumberFormat="1" applyFont="1" applyBorder="1" applyAlignment="1" applyProtection="1">
      <alignment vertical="center" wrapText="1"/>
      <protection locked="0"/>
    </xf>
    <xf numFmtId="0" fontId="9" fillId="0" borderId="15" xfId="0" applyFont="1" applyBorder="1" applyAlignment="1" applyProtection="1">
      <alignment vertical="center" wrapText="1"/>
      <protection locked="0"/>
    </xf>
    <xf numFmtId="9" fontId="9" fillId="0" borderId="8" xfId="0" applyNumberFormat="1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vertical="top"/>
    </xf>
    <xf numFmtId="0" fontId="9" fillId="0" borderId="0" xfId="0" applyFont="1" applyAlignment="1">
      <alignment horizontal="center" vertical="top"/>
    </xf>
    <xf numFmtId="0" fontId="0" fillId="0" borderId="0" xfId="0" applyFont="1" applyAlignment="1">
      <alignment horizontal="left" vertical="top" wrapText="1"/>
    </xf>
    <xf numFmtId="0" fontId="14" fillId="0" borderId="0" xfId="0" applyFont="1"/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wrapText="1"/>
    </xf>
    <xf numFmtId="165" fontId="9" fillId="0" borderId="0" xfId="1" applyNumberFormat="1" applyFont="1" applyBorder="1" applyAlignment="1">
      <alignment horizontal="right" vertical="center"/>
    </xf>
    <xf numFmtId="49" fontId="5" fillId="2" borderId="15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vertical="center" wrapText="1"/>
      <protection locked="0"/>
    </xf>
    <xf numFmtId="165" fontId="9" fillId="0" borderId="0" xfId="1" applyNumberFormat="1" applyFont="1" applyBorder="1" applyAlignment="1" applyProtection="1">
      <alignment vertical="center" wrapText="1"/>
      <protection locked="0"/>
    </xf>
    <xf numFmtId="49" fontId="5" fillId="2" borderId="1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8" xfId="0" applyFont="1" applyBorder="1" applyAlignment="1" applyProtection="1">
      <alignment vertical="center" wrapText="1"/>
      <protection locked="0"/>
    </xf>
    <xf numFmtId="165" fontId="0" fillId="0" borderId="8" xfId="1" quotePrefix="1" applyNumberFormat="1" applyFont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165" fontId="5" fillId="0" borderId="8" xfId="1" applyNumberFormat="1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vertical="center"/>
    </xf>
    <xf numFmtId="43" fontId="9" fillId="0" borderId="0" xfId="0" applyNumberFormat="1" applyFont="1" applyAlignment="1">
      <alignment vertical="center"/>
    </xf>
    <xf numFmtId="43" fontId="0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0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165" fontId="5" fillId="3" borderId="0" xfId="1" applyNumberFormat="1" applyFont="1" applyFill="1" applyBorder="1" applyAlignment="1">
      <alignment horizontal="right" vertical="center"/>
    </xf>
    <xf numFmtId="165" fontId="9" fillId="0" borderId="27" xfId="1" applyNumberFormat="1" applyFont="1" applyBorder="1" applyAlignment="1">
      <alignment horizontal="right" vertical="center"/>
    </xf>
    <xf numFmtId="165" fontId="9" fillId="3" borderId="0" xfId="1" applyNumberFormat="1" applyFont="1" applyFill="1" applyBorder="1" applyAlignment="1">
      <alignment horizontal="right" vertical="center"/>
    </xf>
    <xf numFmtId="165" fontId="9" fillId="3" borderId="14" xfId="1" applyNumberFormat="1" applyFont="1" applyFill="1" applyBorder="1" applyAlignment="1">
      <alignment horizontal="right" vertical="center"/>
    </xf>
    <xf numFmtId="165" fontId="9" fillId="0" borderId="0" xfId="1" applyNumberFormat="1" applyFont="1" applyBorder="1" applyAlignment="1">
      <alignment horizontal="right" vertical="center"/>
    </xf>
    <xf numFmtId="165" fontId="9" fillId="3" borderId="20" xfId="1" applyNumberFormat="1" applyFont="1" applyFill="1" applyBorder="1" applyAlignment="1" applyProtection="1">
      <alignment horizontal="right" vertical="center"/>
      <protection locked="0"/>
    </xf>
    <xf numFmtId="165" fontId="9" fillId="3" borderId="21" xfId="1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right" vertical="center" wrapText="1"/>
    </xf>
    <xf numFmtId="0" fontId="3" fillId="0" borderId="20" xfId="0" applyFont="1" applyBorder="1" applyAlignment="1" applyProtection="1">
      <alignment horizontal="left" vertical="top"/>
      <protection locked="0"/>
    </xf>
    <xf numFmtId="0" fontId="10" fillId="0" borderId="0" xfId="0" applyFont="1" applyBorder="1" applyAlignment="1">
      <alignment horizontal="left" vertical="top"/>
    </xf>
    <xf numFmtId="49" fontId="3" fillId="0" borderId="20" xfId="0" applyNumberFormat="1" applyFont="1" applyBorder="1" applyAlignment="1" applyProtection="1">
      <alignment horizontal="left" vertical="top"/>
      <protection locked="0"/>
    </xf>
    <xf numFmtId="15" fontId="3" fillId="0" borderId="20" xfId="0" applyNumberFormat="1" applyFont="1" applyBorder="1" applyAlignment="1" applyProtection="1">
      <alignment horizontal="left" vertical="top"/>
      <protection locked="0"/>
    </xf>
    <xf numFmtId="18" fontId="3" fillId="0" borderId="21" xfId="0" applyNumberFormat="1" applyFont="1" applyBorder="1" applyAlignment="1" applyProtection="1">
      <alignment horizontal="left" vertical="top"/>
      <protection locked="0"/>
    </xf>
    <xf numFmtId="0" fontId="3" fillId="0" borderId="21" xfId="0" applyFont="1" applyBorder="1" applyAlignment="1" applyProtection="1">
      <alignment horizontal="left" vertical="top"/>
      <protection locked="0"/>
    </xf>
    <xf numFmtId="49" fontId="3" fillId="0" borderId="21" xfId="0" applyNumberFormat="1" applyFont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165" fontId="5" fillId="3" borderId="11" xfId="1" applyNumberFormat="1" applyFont="1" applyFill="1" applyBorder="1" applyAlignment="1">
      <alignment horizontal="right" vertical="center"/>
    </xf>
    <xf numFmtId="165" fontId="5" fillId="3" borderId="12" xfId="1" applyNumberFormat="1" applyFont="1" applyFill="1" applyBorder="1" applyAlignment="1">
      <alignment horizontal="right" vertical="center"/>
    </xf>
    <xf numFmtId="165" fontId="5" fillId="3" borderId="13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49" fontId="3" fillId="0" borderId="20" xfId="0" applyNumberFormat="1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5" fontId="9" fillId="0" borderId="14" xfId="1" applyNumberFormat="1" applyFont="1" applyBorder="1" applyAlignment="1">
      <alignment horizontal="right" vertical="center"/>
    </xf>
    <xf numFmtId="49" fontId="5" fillId="2" borderId="15" xfId="0" applyNumberFormat="1" applyFont="1" applyFill="1" applyBorder="1" applyAlignment="1">
      <alignment horizontal="center" vertical="center" wrapText="1"/>
    </xf>
    <xf numFmtId="49" fontId="5" fillId="2" borderId="17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/>
    </xf>
    <xf numFmtId="165" fontId="9" fillId="0" borderId="15" xfId="1" applyNumberFormat="1" applyFont="1" applyBorder="1" applyAlignment="1" applyProtection="1">
      <alignment horizontal="center" vertical="center" wrapText="1"/>
      <protection locked="0"/>
    </xf>
    <xf numFmtId="165" fontId="9" fillId="0" borderId="17" xfId="1" applyNumberFormat="1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justify" vertical="top" wrapText="1"/>
    </xf>
    <xf numFmtId="0" fontId="3" fillId="0" borderId="0" xfId="0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/>
    </xf>
    <xf numFmtId="0" fontId="3" fillId="0" borderId="26" xfId="0" applyFont="1" applyBorder="1" applyAlignment="1">
      <alignment horizontal="center" vertical="top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</cellXfs>
  <cellStyles count="14">
    <cellStyle name="Comma [0]" xfId="1" builtinId="6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  <pageSetUpPr fitToPage="1"/>
  </sheetPr>
  <dimension ref="B1:AK77"/>
  <sheetViews>
    <sheetView showGridLines="0" showRowColHeaders="0" topLeftCell="A51" zoomScale="110" zoomScaleNormal="110" zoomScaleSheetLayoutView="100" zoomScalePageLayoutView="110" workbookViewId="0">
      <selection activeCell="Q76" sqref="Q76"/>
    </sheetView>
  </sheetViews>
  <sheetFormatPr baseColWidth="10" defaultColWidth="3" defaultRowHeight="12" x14ac:dyDescent="0"/>
  <cols>
    <col min="1" max="1" width="3" style="12"/>
    <col min="2" max="2" width="3" style="12" customWidth="1"/>
    <col min="3" max="3" width="3" style="12"/>
    <col min="4" max="5" width="8.5" style="12" bestFit="1" customWidth="1"/>
    <col min="6" max="21" width="3" style="12"/>
    <col min="22" max="22" width="4.83203125" style="12" customWidth="1"/>
    <col min="23" max="25" width="3" style="12"/>
    <col min="26" max="26" width="2.33203125" style="12" customWidth="1"/>
    <col min="27" max="27" width="3" style="12"/>
    <col min="28" max="28" width="7.33203125" style="12" customWidth="1"/>
    <col min="29" max="29" width="4.5" style="12" customWidth="1"/>
    <col min="30" max="30" width="3" style="12"/>
    <col min="31" max="31" width="3.83203125" style="12" customWidth="1"/>
    <col min="32" max="36" width="3" style="12"/>
    <col min="37" max="37" width="1.83203125" style="12" customWidth="1"/>
    <col min="38" max="16384" width="3" style="12"/>
  </cols>
  <sheetData>
    <row r="1" spans="2:37" s="11" customFormat="1" ht="15.75" customHeight="1">
      <c r="B1" s="9" t="s">
        <v>133</v>
      </c>
      <c r="Z1" s="1"/>
      <c r="AA1" s="129" t="s">
        <v>31</v>
      </c>
      <c r="AB1" s="129"/>
      <c r="AC1" s="129"/>
      <c r="AD1" s="129"/>
      <c r="AE1" s="129"/>
      <c r="AF1" s="129"/>
      <c r="AG1" s="129"/>
      <c r="AH1" s="129"/>
      <c r="AI1" s="129"/>
      <c r="AJ1" s="129"/>
      <c r="AK1" s="129"/>
    </row>
    <row r="2" spans="2:37" s="11" customFormat="1" ht="17.5" customHeight="1">
      <c r="B2" s="137" t="s">
        <v>229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</row>
    <row r="3" spans="2:37" s="11" customFormat="1" ht="15.75" customHeight="1"/>
    <row r="4" spans="2:37" s="11" customFormat="1" ht="16.75" customHeight="1">
      <c r="B4" s="10" t="s">
        <v>2</v>
      </c>
      <c r="H4" s="147" t="s">
        <v>97</v>
      </c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</row>
    <row r="5" spans="2:37" s="11" customFormat="1" ht="17.75" customHeight="1">
      <c r="B5" s="12"/>
      <c r="K5" s="142" t="s">
        <v>230</v>
      </c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</row>
    <row r="6" spans="2:37" s="11" customFormat="1" ht="17.75" customHeight="1">
      <c r="Y6" s="13"/>
    </row>
    <row r="7" spans="2:37" s="11" customFormat="1" ht="17" customHeight="1">
      <c r="B7" s="149" t="s">
        <v>103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1"/>
    </row>
    <row r="8" spans="2:37" s="11" customFormat="1" ht="8.25" customHeight="1">
      <c r="B8" s="14"/>
      <c r="C8" s="2"/>
      <c r="D8" s="3"/>
      <c r="E8" s="3"/>
      <c r="F8" s="3"/>
      <c r="G8" s="3"/>
      <c r="H8" s="3"/>
      <c r="I8" s="15"/>
      <c r="J8" s="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"/>
      <c r="W8" s="15"/>
      <c r="X8" s="15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16"/>
    </row>
    <row r="9" spans="2:37" s="11" customFormat="1" ht="17" customHeight="1">
      <c r="B9" s="14" t="s">
        <v>10</v>
      </c>
      <c r="C9" s="2" t="s">
        <v>33</v>
      </c>
      <c r="D9" s="3"/>
      <c r="E9" s="3"/>
      <c r="F9" s="3"/>
      <c r="G9" s="3"/>
      <c r="H9" s="3"/>
      <c r="I9" s="15"/>
      <c r="J9" s="3" t="s">
        <v>8</v>
      </c>
      <c r="K9" s="130" t="s">
        <v>231</v>
      </c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2" t="s">
        <v>7</v>
      </c>
      <c r="W9" s="15"/>
      <c r="X9" s="48" t="s">
        <v>8</v>
      </c>
      <c r="Y9" s="148" t="s">
        <v>232</v>
      </c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6"/>
    </row>
    <row r="10" spans="2:37" s="11" customFormat="1" ht="17" customHeight="1">
      <c r="B10" s="25" t="s">
        <v>11</v>
      </c>
      <c r="C10" s="2" t="s">
        <v>34</v>
      </c>
      <c r="D10" s="3"/>
      <c r="E10" s="3"/>
      <c r="F10" s="3"/>
      <c r="G10" s="3"/>
      <c r="H10" s="3"/>
      <c r="I10" s="15"/>
      <c r="J10" s="3" t="s">
        <v>8</v>
      </c>
      <c r="K10" s="136" t="s">
        <v>233</v>
      </c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2"/>
      <c r="W10" s="15"/>
      <c r="X10" s="15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16"/>
    </row>
    <row r="11" spans="2:37" s="11" customFormat="1" ht="17" customHeight="1">
      <c r="B11" s="25" t="s">
        <v>0</v>
      </c>
      <c r="C11" s="2" t="s">
        <v>35</v>
      </c>
      <c r="D11" s="3"/>
      <c r="E11" s="3"/>
      <c r="F11" s="3"/>
      <c r="G11" s="3"/>
      <c r="H11" s="3"/>
      <c r="I11" s="15"/>
      <c r="J11" s="3" t="s">
        <v>8</v>
      </c>
      <c r="K11" s="135" t="s">
        <v>206</v>
      </c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2"/>
      <c r="W11" s="15"/>
      <c r="X11" s="15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16"/>
    </row>
    <row r="12" spans="2:37" s="11" customFormat="1" ht="17" customHeight="1">
      <c r="B12" s="25" t="s">
        <v>12</v>
      </c>
      <c r="C12" s="2" t="s">
        <v>36</v>
      </c>
      <c r="D12" s="3"/>
      <c r="E12" s="3"/>
      <c r="F12" s="3"/>
      <c r="G12" s="3"/>
      <c r="H12" s="3"/>
      <c r="I12" s="15"/>
      <c r="J12" s="3" t="s">
        <v>8</v>
      </c>
      <c r="K12" s="135" t="s">
        <v>234</v>
      </c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2"/>
      <c r="W12" s="15"/>
      <c r="X12" s="15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16"/>
    </row>
    <row r="13" spans="2:37" s="11" customFormat="1" ht="17" customHeight="1">
      <c r="B13" s="25" t="s">
        <v>13</v>
      </c>
      <c r="C13" s="2" t="s">
        <v>37</v>
      </c>
      <c r="D13" s="3"/>
      <c r="E13" s="3"/>
      <c r="F13" s="3"/>
      <c r="G13" s="3"/>
      <c r="H13" s="3"/>
      <c r="I13" s="15"/>
      <c r="J13" s="3" t="s">
        <v>8</v>
      </c>
      <c r="K13" s="135" t="s">
        <v>207</v>
      </c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2"/>
      <c r="W13" s="15"/>
      <c r="X13" s="15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16"/>
    </row>
    <row r="14" spans="2:37" s="11" customFormat="1" ht="17" customHeight="1">
      <c r="B14" s="25" t="s">
        <v>17</v>
      </c>
      <c r="C14" s="2" t="s">
        <v>38</v>
      </c>
      <c r="D14" s="3"/>
      <c r="E14" s="3"/>
      <c r="F14" s="3"/>
      <c r="G14" s="3"/>
      <c r="H14" s="3"/>
      <c r="I14" s="15"/>
      <c r="J14" s="3" t="s">
        <v>8</v>
      </c>
      <c r="K14" s="135" t="s">
        <v>208</v>
      </c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2"/>
      <c r="W14" s="15"/>
      <c r="X14" s="15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16"/>
    </row>
    <row r="15" spans="2:37" s="11" customFormat="1" ht="17" customHeight="1">
      <c r="B15" s="24" t="s">
        <v>18</v>
      </c>
      <c r="C15" s="2" t="s">
        <v>32</v>
      </c>
      <c r="D15" s="3"/>
      <c r="E15" s="3"/>
      <c r="F15" s="3"/>
      <c r="G15" s="3"/>
      <c r="H15" s="3"/>
      <c r="I15" s="15"/>
      <c r="J15" s="3" t="s">
        <v>8</v>
      </c>
      <c r="K15" s="136" t="s">
        <v>235</v>
      </c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2"/>
      <c r="W15" s="15"/>
      <c r="X15" s="15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16"/>
    </row>
    <row r="16" spans="2:37" s="11" customFormat="1" ht="16.25" customHeight="1">
      <c r="B16" s="25" t="s">
        <v>39</v>
      </c>
      <c r="C16" s="2" t="s">
        <v>3</v>
      </c>
      <c r="D16" s="3"/>
      <c r="E16" s="3"/>
      <c r="F16" s="3"/>
      <c r="G16" s="3"/>
      <c r="H16" s="3"/>
      <c r="I16" s="3"/>
      <c r="J16" s="3" t="s">
        <v>8</v>
      </c>
      <c r="K16" s="134" t="s">
        <v>238</v>
      </c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2" t="s">
        <v>9</v>
      </c>
      <c r="W16" s="15"/>
      <c r="X16" s="15"/>
      <c r="Y16" s="15"/>
      <c r="Z16" s="15"/>
      <c r="AA16" s="133" t="s">
        <v>209</v>
      </c>
      <c r="AB16" s="130"/>
      <c r="AC16" s="130"/>
      <c r="AD16" s="130"/>
      <c r="AE16" s="130"/>
      <c r="AF16" s="130"/>
      <c r="AG16" s="130"/>
      <c r="AH16" s="130"/>
      <c r="AI16" s="130"/>
      <c r="AJ16" s="130"/>
      <c r="AK16" s="16"/>
    </row>
    <row r="17" spans="2:37" ht="13">
      <c r="B17" s="26" t="s">
        <v>40</v>
      </c>
      <c r="C17" s="2" t="s">
        <v>4</v>
      </c>
      <c r="D17" s="4"/>
      <c r="E17" s="4"/>
      <c r="F17" s="4"/>
      <c r="G17" s="4"/>
      <c r="H17" s="4"/>
      <c r="I17" s="4"/>
      <c r="J17" s="3" t="s">
        <v>8</v>
      </c>
      <c r="K17" s="135" t="s">
        <v>236</v>
      </c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2" t="s">
        <v>9</v>
      </c>
      <c r="W17" s="17"/>
      <c r="X17" s="17"/>
      <c r="Y17" s="17"/>
      <c r="Z17" s="17"/>
      <c r="AA17" s="133" t="s">
        <v>237</v>
      </c>
      <c r="AB17" s="130"/>
      <c r="AC17" s="130"/>
      <c r="AD17" s="130"/>
      <c r="AE17" s="130"/>
      <c r="AF17" s="130"/>
      <c r="AG17" s="130"/>
      <c r="AH17" s="130"/>
      <c r="AI17" s="130"/>
      <c r="AJ17" s="130"/>
      <c r="AK17" s="18"/>
    </row>
    <row r="18" spans="2:37" ht="13">
      <c r="B18" s="26" t="s">
        <v>41</v>
      </c>
      <c r="C18" s="2" t="s">
        <v>5</v>
      </c>
      <c r="D18" s="4"/>
      <c r="E18" s="4"/>
      <c r="F18" s="4"/>
      <c r="G18" s="4"/>
      <c r="H18" s="4"/>
      <c r="I18" s="4"/>
      <c r="J18" s="3" t="s">
        <v>8</v>
      </c>
      <c r="K18" s="130" t="s">
        <v>239</v>
      </c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8"/>
    </row>
    <row r="19" spans="2:37" ht="13">
      <c r="B19" s="26" t="s">
        <v>42</v>
      </c>
      <c r="C19" s="2" t="s">
        <v>6</v>
      </c>
      <c r="D19" s="4"/>
      <c r="E19" s="4"/>
      <c r="F19" s="4"/>
      <c r="G19" s="4"/>
      <c r="H19" s="4"/>
      <c r="I19" s="4"/>
      <c r="J19" s="3" t="s">
        <v>8</v>
      </c>
      <c r="K19" s="2"/>
      <c r="L19" s="4"/>
      <c r="M19" s="4"/>
      <c r="N19" s="4"/>
      <c r="O19" s="4"/>
      <c r="P19" s="4"/>
      <c r="Q19" s="4"/>
      <c r="R19" s="4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8"/>
    </row>
    <row r="20" spans="2:37" ht="13">
      <c r="B20" s="19"/>
      <c r="C20" s="5" t="s">
        <v>14</v>
      </c>
      <c r="D20" s="4"/>
      <c r="E20" s="4"/>
      <c r="F20" s="4"/>
      <c r="G20" s="4"/>
      <c r="H20" s="4"/>
      <c r="I20" s="4"/>
      <c r="J20" s="3" t="s">
        <v>8</v>
      </c>
      <c r="K20" s="130" t="s">
        <v>240</v>
      </c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2"/>
      <c r="AB20" s="2"/>
      <c r="AC20" s="17"/>
      <c r="AD20" s="17"/>
      <c r="AE20" s="17"/>
      <c r="AF20" s="27"/>
      <c r="AG20" s="27"/>
      <c r="AH20" s="27"/>
      <c r="AI20" s="27"/>
      <c r="AJ20" s="27"/>
      <c r="AK20" s="18"/>
    </row>
    <row r="21" spans="2:37" ht="13">
      <c r="B21" s="19"/>
      <c r="C21" s="5"/>
      <c r="D21" s="4"/>
      <c r="E21" s="4"/>
      <c r="F21" s="4"/>
      <c r="G21" s="4"/>
      <c r="H21" s="4"/>
      <c r="I21" s="4"/>
      <c r="J21" s="3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2" t="s">
        <v>30</v>
      </c>
      <c r="AB21" s="2"/>
      <c r="AC21" s="17"/>
      <c r="AD21" s="17"/>
      <c r="AE21" s="17"/>
      <c r="AF21" s="61">
        <v>5</v>
      </c>
      <c r="AG21" s="61">
        <v>5</v>
      </c>
      <c r="AH21" s="61">
        <v>2</v>
      </c>
      <c r="AI21" s="61">
        <v>8</v>
      </c>
      <c r="AJ21" s="61">
        <v>1</v>
      </c>
      <c r="AK21" s="18"/>
    </row>
    <row r="22" spans="2:37" ht="4.5" customHeight="1">
      <c r="B22" s="19"/>
      <c r="C22" s="2"/>
      <c r="D22" s="4"/>
      <c r="E22" s="4"/>
      <c r="F22" s="4"/>
      <c r="G22" s="4"/>
      <c r="H22" s="4"/>
      <c r="I22" s="4"/>
      <c r="J22" s="3"/>
      <c r="K22" s="2"/>
      <c r="L22" s="4"/>
      <c r="M22" s="4"/>
      <c r="N22" s="4"/>
      <c r="O22" s="4"/>
      <c r="P22" s="4"/>
      <c r="Q22" s="4"/>
      <c r="R22" s="4"/>
      <c r="S22" s="17"/>
      <c r="T22" s="17"/>
      <c r="U22" s="17"/>
      <c r="V22" s="17"/>
      <c r="W22" s="17"/>
      <c r="X22" s="17"/>
      <c r="Y22" s="17"/>
      <c r="Z22" s="17"/>
      <c r="AA22" s="2"/>
      <c r="AB22" s="2"/>
      <c r="AC22" s="17"/>
      <c r="AD22" s="17"/>
      <c r="AE22" s="17"/>
      <c r="AF22" s="28"/>
      <c r="AG22" s="28"/>
      <c r="AH22" s="28"/>
      <c r="AI22" s="28"/>
      <c r="AJ22" s="28"/>
      <c r="AK22" s="18"/>
    </row>
    <row r="23" spans="2:37" ht="13">
      <c r="B23" s="19"/>
      <c r="C23" s="5" t="s">
        <v>15</v>
      </c>
      <c r="D23" s="4"/>
      <c r="E23" s="4"/>
      <c r="F23" s="4"/>
      <c r="G23" s="4"/>
      <c r="H23" s="4"/>
      <c r="I23" s="4"/>
      <c r="J23" s="3" t="s">
        <v>8</v>
      </c>
      <c r="K23" s="130" t="s">
        <v>241</v>
      </c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2"/>
      <c r="AB23" s="2"/>
      <c r="AC23" s="17"/>
      <c r="AD23" s="17"/>
      <c r="AE23" s="17"/>
      <c r="AF23" s="32"/>
      <c r="AG23" s="32"/>
      <c r="AH23" s="32"/>
      <c r="AI23" s="32"/>
      <c r="AJ23" s="32"/>
      <c r="AK23" s="18"/>
    </row>
    <row r="24" spans="2:37" ht="13">
      <c r="B24" s="19"/>
      <c r="C24" s="5"/>
      <c r="D24" s="4"/>
      <c r="E24" s="4"/>
      <c r="F24" s="4"/>
      <c r="G24" s="4"/>
      <c r="H24" s="4"/>
      <c r="I24" s="4"/>
      <c r="J24" s="3"/>
      <c r="K24" s="130" t="s">
        <v>242</v>
      </c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2" t="s">
        <v>30</v>
      </c>
      <c r="AB24" s="2"/>
      <c r="AC24" s="17"/>
      <c r="AD24" s="17"/>
      <c r="AE24" s="17"/>
      <c r="AF24" s="61">
        <v>5</v>
      </c>
      <c r="AG24" s="61">
        <v>5</v>
      </c>
      <c r="AH24" s="61">
        <v>3</v>
      </c>
      <c r="AI24" s="61">
        <v>9</v>
      </c>
      <c r="AJ24" s="61">
        <v>3</v>
      </c>
      <c r="AK24" s="18"/>
    </row>
    <row r="25" spans="2:37" ht="6" customHeight="1">
      <c r="B25" s="19"/>
      <c r="C25" s="5"/>
      <c r="D25" s="4"/>
      <c r="E25" s="4"/>
      <c r="F25" s="4"/>
      <c r="G25" s="4"/>
      <c r="H25" s="4"/>
      <c r="I25" s="4"/>
      <c r="J25" s="3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23"/>
      <c r="W25" s="23"/>
      <c r="X25" s="23"/>
      <c r="Y25" s="23"/>
      <c r="Z25" s="23"/>
      <c r="AA25" s="2"/>
      <c r="AB25" s="2"/>
      <c r="AC25" s="17"/>
      <c r="AD25" s="17"/>
      <c r="AE25" s="17"/>
      <c r="AF25" s="32"/>
      <c r="AG25" s="32"/>
      <c r="AH25" s="32"/>
      <c r="AI25" s="32"/>
      <c r="AJ25" s="32"/>
      <c r="AK25" s="18"/>
    </row>
    <row r="26" spans="2:37" ht="13">
      <c r="B26" s="26" t="s">
        <v>44</v>
      </c>
      <c r="C26" s="2" t="s">
        <v>43</v>
      </c>
      <c r="D26" s="4"/>
      <c r="E26" s="4"/>
      <c r="F26" s="4"/>
      <c r="G26" s="4"/>
      <c r="H26" s="4"/>
      <c r="I26" s="4"/>
      <c r="J26" s="3" t="s">
        <v>8</v>
      </c>
      <c r="K26" s="132" t="s">
        <v>291</v>
      </c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7"/>
      <c r="W26" s="17"/>
      <c r="X26" s="17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8"/>
    </row>
    <row r="27" spans="2:37" ht="6.75" customHeight="1" thickBot="1">
      <c r="B27" s="49"/>
      <c r="C27" s="50"/>
      <c r="D27" s="51"/>
      <c r="E27" s="51"/>
      <c r="F27" s="51"/>
      <c r="G27" s="51"/>
      <c r="H27" s="51"/>
      <c r="I27" s="51"/>
      <c r="J27" s="52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4"/>
      <c r="W27" s="54"/>
      <c r="X27" s="54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6"/>
    </row>
    <row r="28" spans="2:37" ht="6" customHeight="1" thickTop="1">
      <c r="B28" s="19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8"/>
    </row>
    <row r="29" spans="2:37" ht="13">
      <c r="B29" s="7"/>
      <c r="C29" s="6" t="s">
        <v>20</v>
      </c>
      <c r="D29" s="29" t="s">
        <v>71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8"/>
    </row>
    <row r="30" spans="2:37" ht="13">
      <c r="B30" s="7"/>
      <c r="C30" s="6"/>
      <c r="D30" s="29" t="s">
        <v>51</v>
      </c>
      <c r="E30" s="27" t="s">
        <v>72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63" t="s">
        <v>140</v>
      </c>
      <c r="AC30" s="124">
        <f>LHKASN2!H11</f>
        <v>71000000</v>
      </c>
      <c r="AD30" s="124"/>
      <c r="AE30" s="124"/>
      <c r="AF30" s="124"/>
      <c r="AG30" s="124"/>
      <c r="AH30" s="124"/>
      <c r="AI30" s="124"/>
      <c r="AJ30" s="124"/>
      <c r="AK30" s="18"/>
    </row>
    <row r="31" spans="2:37" ht="7" customHeight="1">
      <c r="B31" s="7"/>
      <c r="C31" s="6"/>
      <c r="D31" s="29"/>
      <c r="E31" s="2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68"/>
      <c r="AD31" s="68"/>
      <c r="AE31" s="68"/>
      <c r="AF31" s="68"/>
      <c r="AG31" s="68"/>
      <c r="AH31" s="68"/>
      <c r="AI31" s="68"/>
      <c r="AJ31" s="68"/>
      <c r="AK31" s="18"/>
    </row>
    <row r="32" spans="2:37" ht="13">
      <c r="B32" s="7"/>
      <c r="C32" s="6"/>
      <c r="D32" s="29" t="s">
        <v>73</v>
      </c>
      <c r="E32" s="27" t="s">
        <v>74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63" t="s">
        <v>140</v>
      </c>
      <c r="AC32" s="124">
        <f>LHKASN2!H22+LHKASN2!H30+LHKASN2!H38</f>
        <v>263800000</v>
      </c>
      <c r="AD32" s="124"/>
      <c r="AE32" s="124"/>
      <c r="AF32" s="124"/>
      <c r="AG32" s="124"/>
      <c r="AH32" s="124"/>
      <c r="AI32" s="124"/>
      <c r="AJ32" s="124"/>
      <c r="AK32" s="18"/>
    </row>
    <row r="33" spans="2:37" ht="7" customHeight="1">
      <c r="B33" s="7"/>
      <c r="C33" s="6"/>
      <c r="D33" s="29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68"/>
      <c r="AD33" s="68"/>
      <c r="AE33" s="68"/>
      <c r="AF33" s="68"/>
      <c r="AG33" s="68"/>
      <c r="AH33" s="68"/>
      <c r="AI33" s="68"/>
      <c r="AJ33" s="68"/>
      <c r="AK33" s="18"/>
    </row>
    <row r="34" spans="2:37" ht="13">
      <c r="B34" s="7"/>
      <c r="C34" s="6"/>
      <c r="D34" s="29" t="s">
        <v>61</v>
      </c>
      <c r="E34" s="27" t="s">
        <v>75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63" t="s">
        <v>140</v>
      </c>
      <c r="AC34" s="126">
        <f>LHKASN2!H45</f>
        <v>0</v>
      </c>
      <c r="AD34" s="126"/>
      <c r="AE34" s="126"/>
      <c r="AF34" s="126"/>
      <c r="AG34" s="126"/>
      <c r="AH34" s="126"/>
      <c r="AI34" s="126"/>
      <c r="AJ34" s="126"/>
      <c r="AK34" s="18"/>
    </row>
    <row r="35" spans="2:37" ht="7" customHeight="1">
      <c r="B35" s="7"/>
      <c r="C35" s="6"/>
      <c r="D35" s="29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68"/>
      <c r="AD35" s="68"/>
      <c r="AE35" s="68"/>
      <c r="AF35" s="68"/>
      <c r="AG35" s="68"/>
      <c r="AH35" s="68"/>
      <c r="AI35" s="68"/>
      <c r="AJ35" s="68"/>
      <c r="AK35" s="18"/>
    </row>
    <row r="36" spans="2:37" ht="13">
      <c r="B36" s="7"/>
      <c r="C36" s="6"/>
      <c r="D36" s="29" t="s">
        <v>65</v>
      </c>
      <c r="E36" s="27" t="s">
        <v>92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63" t="s">
        <v>140</v>
      </c>
      <c r="AC36" s="124">
        <f>LHKASN2!H55</f>
        <v>94000000</v>
      </c>
      <c r="AD36" s="124"/>
      <c r="AE36" s="124"/>
      <c r="AF36" s="124"/>
      <c r="AG36" s="124"/>
      <c r="AH36" s="124"/>
      <c r="AI36" s="124"/>
      <c r="AJ36" s="124"/>
      <c r="AK36" s="18"/>
    </row>
    <row r="37" spans="2:37" ht="7" customHeight="1">
      <c r="B37" s="7"/>
      <c r="C37" s="6"/>
      <c r="D37" s="29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68"/>
      <c r="AD37" s="68"/>
      <c r="AE37" s="68"/>
      <c r="AF37" s="68"/>
      <c r="AG37" s="68"/>
      <c r="AH37" s="68"/>
      <c r="AI37" s="68"/>
      <c r="AJ37" s="68"/>
      <c r="AK37" s="18"/>
    </row>
    <row r="38" spans="2:37" ht="14" thickBot="1">
      <c r="B38" s="7"/>
      <c r="C38" s="6"/>
      <c r="D38" s="29" t="s">
        <v>70</v>
      </c>
      <c r="E38" s="27" t="s">
        <v>76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63" t="s">
        <v>140</v>
      </c>
      <c r="AC38" s="152">
        <f>LHKASN2!G62</f>
        <v>0</v>
      </c>
      <c r="AD38" s="152"/>
      <c r="AE38" s="152"/>
      <c r="AF38" s="152"/>
      <c r="AG38" s="152"/>
      <c r="AH38" s="152"/>
      <c r="AI38" s="152"/>
      <c r="AJ38" s="152"/>
      <c r="AK38" s="18"/>
    </row>
    <row r="39" spans="2:37" ht="7" customHeight="1">
      <c r="B39" s="7"/>
      <c r="C39" s="6"/>
      <c r="D39" s="29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68"/>
      <c r="AD39" s="68"/>
      <c r="AE39" s="68"/>
      <c r="AF39" s="68"/>
      <c r="AG39" s="68"/>
      <c r="AH39" s="68"/>
      <c r="AI39" s="68"/>
      <c r="AJ39" s="68"/>
      <c r="AK39" s="18"/>
    </row>
    <row r="40" spans="2:37" ht="13">
      <c r="B40" s="7"/>
      <c r="C40" s="6"/>
      <c r="D40" s="29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8" t="s">
        <v>77</v>
      </c>
      <c r="U40" s="17"/>
      <c r="V40" s="17"/>
      <c r="W40" s="17"/>
      <c r="X40" s="17"/>
      <c r="Y40" s="17"/>
      <c r="Z40" s="17"/>
      <c r="AA40" s="17"/>
      <c r="AB40" s="64" t="s">
        <v>140</v>
      </c>
      <c r="AC40" s="122">
        <f>AC30+AC32+AC34+AC36+AC38</f>
        <v>428800000</v>
      </c>
      <c r="AD40" s="122"/>
      <c r="AE40" s="122"/>
      <c r="AF40" s="122"/>
      <c r="AG40" s="122"/>
      <c r="AH40" s="122"/>
      <c r="AI40" s="122"/>
      <c r="AJ40" s="122"/>
      <c r="AK40" s="18"/>
    </row>
    <row r="41" spans="2:37" ht="7" customHeight="1">
      <c r="B41" s="7"/>
      <c r="C41" s="6"/>
      <c r="D41" s="29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68"/>
      <c r="AD41" s="68"/>
      <c r="AE41" s="68"/>
      <c r="AF41" s="68"/>
      <c r="AG41" s="68"/>
      <c r="AH41" s="68"/>
      <c r="AI41" s="68"/>
      <c r="AJ41" s="68"/>
      <c r="AK41" s="18"/>
    </row>
    <row r="42" spans="2:37" ht="14" thickBot="1">
      <c r="B42" s="7"/>
      <c r="C42" s="6"/>
      <c r="D42" s="29" t="s">
        <v>78</v>
      </c>
      <c r="E42" s="27" t="s">
        <v>79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27" t="s">
        <v>80</v>
      </c>
      <c r="Y42" s="17"/>
      <c r="Z42" s="17"/>
      <c r="AA42" s="17"/>
      <c r="AB42" s="63" t="s">
        <v>140</v>
      </c>
      <c r="AC42" s="125">
        <f>LHKASN2!G69</f>
        <v>75000000</v>
      </c>
      <c r="AD42" s="125"/>
      <c r="AE42" s="125"/>
      <c r="AF42" s="125"/>
      <c r="AG42" s="125"/>
      <c r="AH42" s="125"/>
      <c r="AI42" s="125"/>
      <c r="AJ42" s="125"/>
      <c r="AK42" s="18"/>
    </row>
    <row r="43" spans="2:37" ht="7" customHeight="1">
      <c r="B43" s="7"/>
      <c r="C43" s="6"/>
      <c r="D43" s="29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68"/>
      <c r="AD43" s="68"/>
      <c r="AE43" s="68"/>
      <c r="AF43" s="68"/>
      <c r="AG43" s="68"/>
      <c r="AH43" s="68"/>
      <c r="AI43" s="68"/>
      <c r="AJ43" s="68"/>
      <c r="AK43" s="18"/>
    </row>
    <row r="44" spans="2:37" ht="13">
      <c r="B44" s="7"/>
      <c r="C44" s="6"/>
      <c r="D44" s="29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8" t="s">
        <v>81</v>
      </c>
      <c r="U44" s="17"/>
      <c r="V44" s="17"/>
      <c r="W44" s="17"/>
      <c r="X44" s="17"/>
      <c r="Y44" s="17"/>
      <c r="Z44" s="17"/>
      <c r="AA44" s="17"/>
      <c r="AB44" s="64" t="s">
        <v>140</v>
      </c>
      <c r="AC44" s="122">
        <f>AC40-AC42</f>
        <v>353800000</v>
      </c>
      <c r="AD44" s="122"/>
      <c r="AE44" s="122"/>
      <c r="AF44" s="122"/>
      <c r="AG44" s="122"/>
      <c r="AH44" s="122"/>
      <c r="AI44" s="122"/>
      <c r="AJ44" s="122"/>
      <c r="AK44" s="18"/>
    </row>
    <row r="45" spans="2:37" ht="13">
      <c r="B45" s="7"/>
      <c r="C45" s="6" t="s">
        <v>21</v>
      </c>
      <c r="D45" s="29" t="s">
        <v>82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27"/>
      <c r="U45" s="17"/>
      <c r="V45" s="17"/>
      <c r="W45" s="17"/>
      <c r="X45" s="17"/>
      <c r="Y45" s="17"/>
      <c r="Z45" s="17"/>
      <c r="AA45" s="17"/>
      <c r="AB45" s="17"/>
      <c r="AC45" s="69"/>
      <c r="AD45" s="68"/>
      <c r="AE45" s="68"/>
      <c r="AF45" s="68"/>
      <c r="AG45" s="68"/>
      <c r="AH45" s="68"/>
      <c r="AI45" s="68"/>
      <c r="AJ45" s="68"/>
      <c r="AK45" s="18"/>
    </row>
    <row r="46" spans="2:37" ht="13">
      <c r="B46" s="7"/>
      <c r="C46" s="6"/>
      <c r="D46" s="29" t="s">
        <v>83</v>
      </c>
      <c r="E46" s="27" t="s">
        <v>102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27"/>
      <c r="U46" s="17"/>
      <c r="V46" s="17"/>
      <c r="W46" s="17"/>
      <c r="X46" s="17"/>
      <c r="Y46" s="17"/>
      <c r="Z46" s="17"/>
      <c r="AA46" s="17"/>
      <c r="AB46" s="63" t="s">
        <v>140</v>
      </c>
      <c r="AC46" s="124">
        <f>LHKASN2!H76</f>
        <v>123600000</v>
      </c>
      <c r="AD46" s="124"/>
      <c r="AE46" s="124"/>
      <c r="AF46" s="124"/>
      <c r="AG46" s="124"/>
      <c r="AH46" s="124"/>
      <c r="AI46" s="124"/>
      <c r="AJ46" s="124"/>
      <c r="AK46" s="18"/>
    </row>
    <row r="47" spans="2:37" ht="7" customHeight="1">
      <c r="B47" s="7"/>
      <c r="C47" s="6"/>
      <c r="D47" s="29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27"/>
      <c r="U47" s="17"/>
      <c r="V47" s="17"/>
      <c r="W47" s="17"/>
      <c r="X47" s="17"/>
      <c r="Y47" s="17"/>
      <c r="Z47" s="17"/>
      <c r="AA47" s="17"/>
      <c r="AB47" s="17"/>
      <c r="AC47" s="69"/>
      <c r="AD47" s="68"/>
      <c r="AE47" s="68"/>
      <c r="AF47" s="68"/>
      <c r="AG47" s="68"/>
      <c r="AH47" s="68"/>
      <c r="AI47" s="68"/>
      <c r="AJ47" s="68"/>
      <c r="AK47" s="18"/>
    </row>
    <row r="48" spans="2:37" ht="13">
      <c r="B48" s="7"/>
      <c r="C48" s="6"/>
      <c r="D48" s="29" t="s">
        <v>85</v>
      </c>
      <c r="E48" s="27" t="s">
        <v>101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27"/>
      <c r="U48" s="17"/>
      <c r="V48" s="17"/>
      <c r="W48" s="17"/>
      <c r="X48" s="17"/>
      <c r="Y48" s="17"/>
      <c r="Z48" s="17"/>
      <c r="AA48" s="17"/>
      <c r="AB48" s="63" t="s">
        <v>140</v>
      </c>
      <c r="AC48" s="124">
        <f>LHKASN2!F83</f>
        <v>0</v>
      </c>
      <c r="AD48" s="124"/>
      <c r="AE48" s="124"/>
      <c r="AF48" s="124"/>
      <c r="AG48" s="124"/>
      <c r="AH48" s="124"/>
      <c r="AI48" s="124"/>
      <c r="AJ48" s="124"/>
      <c r="AK48" s="18"/>
    </row>
    <row r="49" spans="2:37" ht="7" customHeight="1">
      <c r="B49" s="7"/>
      <c r="C49" s="6"/>
      <c r="D49" s="29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27"/>
      <c r="U49" s="17"/>
      <c r="V49" s="17"/>
      <c r="W49" s="17"/>
      <c r="X49" s="17"/>
      <c r="Y49" s="17"/>
      <c r="Z49" s="17"/>
      <c r="AA49" s="17"/>
      <c r="AB49" s="17"/>
      <c r="AC49" s="69"/>
      <c r="AD49" s="68"/>
      <c r="AE49" s="68"/>
      <c r="AF49" s="68"/>
      <c r="AG49" s="68"/>
      <c r="AH49" s="68"/>
      <c r="AI49" s="68"/>
      <c r="AJ49" s="68"/>
      <c r="AK49" s="18"/>
    </row>
    <row r="50" spans="2:37" ht="13">
      <c r="B50" s="7"/>
      <c r="C50" s="6"/>
      <c r="D50" s="29" t="s">
        <v>86</v>
      </c>
      <c r="E50" s="27" t="s">
        <v>125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27"/>
      <c r="U50" s="17"/>
      <c r="V50" s="17"/>
      <c r="W50" s="17"/>
      <c r="X50" s="17"/>
      <c r="Y50" s="17"/>
      <c r="Z50" s="17"/>
      <c r="AA50" s="17"/>
      <c r="AB50" s="63" t="s">
        <v>140</v>
      </c>
      <c r="AC50" s="124">
        <f>LHKASN2!E90</f>
        <v>0</v>
      </c>
      <c r="AD50" s="124"/>
      <c r="AE50" s="124"/>
      <c r="AF50" s="124"/>
      <c r="AG50" s="124"/>
      <c r="AH50" s="124"/>
      <c r="AI50" s="124"/>
      <c r="AJ50" s="124"/>
      <c r="AK50" s="18"/>
    </row>
    <row r="51" spans="2:37" ht="7" customHeight="1">
      <c r="B51" s="7"/>
      <c r="C51" s="6"/>
      <c r="D51" s="29"/>
      <c r="E51" s="2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27"/>
      <c r="U51" s="17"/>
      <c r="V51" s="17"/>
      <c r="W51" s="17"/>
      <c r="X51" s="17"/>
      <c r="Y51" s="17"/>
      <c r="Z51" s="17"/>
      <c r="AA51" s="17"/>
      <c r="AB51" s="63"/>
      <c r="AC51" s="102"/>
      <c r="AD51" s="102"/>
      <c r="AE51" s="102"/>
      <c r="AF51" s="102"/>
      <c r="AG51" s="102"/>
      <c r="AH51" s="102"/>
      <c r="AI51" s="102"/>
      <c r="AJ51" s="102"/>
      <c r="AK51" s="18"/>
    </row>
    <row r="52" spans="2:37" ht="13">
      <c r="B52" s="7"/>
      <c r="C52" s="6"/>
      <c r="D52" s="29" t="s">
        <v>88</v>
      </c>
      <c r="E52" s="27" t="s">
        <v>128</v>
      </c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27"/>
      <c r="U52" s="17"/>
      <c r="V52" s="17"/>
      <c r="W52" s="17"/>
      <c r="X52" s="17"/>
      <c r="Y52" s="17"/>
      <c r="Z52" s="17"/>
      <c r="AA52" s="17"/>
      <c r="AB52" s="63" t="s">
        <v>140</v>
      </c>
      <c r="AC52" s="124">
        <f>LHKASN2!E97</f>
        <v>0</v>
      </c>
      <c r="AD52" s="124"/>
      <c r="AE52" s="124"/>
      <c r="AF52" s="124"/>
      <c r="AG52" s="124"/>
      <c r="AH52" s="124"/>
      <c r="AI52" s="124"/>
      <c r="AJ52" s="124"/>
      <c r="AK52" s="18"/>
    </row>
    <row r="53" spans="2:37" ht="7" customHeight="1">
      <c r="B53" s="7"/>
      <c r="C53" s="6"/>
      <c r="D53" s="29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27"/>
      <c r="U53" s="17"/>
      <c r="V53" s="17"/>
      <c r="W53" s="17"/>
      <c r="X53" s="17"/>
      <c r="Y53" s="17"/>
      <c r="Z53" s="17"/>
      <c r="AA53" s="17"/>
      <c r="AB53" s="17"/>
      <c r="AC53" s="69"/>
      <c r="AD53" s="68"/>
      <c r="AE53" s="68"/>
      <c r="AF53" s="68"/>
      <c r="AG53" s="68"/>
      <c r="AH53" s="68"/>
      <c r="AI53" s="68"/>
      <c r="AJ53" s="68"/>
      <c r="AK53" s="18"/>
    </row>
    <row r="54" spans="2:37" ht="14" thickBot="1">
      <c r="B54" s="7"/>
      <c r="C54" s="6"/>
      <c r="D54" s="29" t="s">
        <v>126</v>
      </c>
      <c r="E54" s="27" t="s">
        <v>196</v>
      </c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27"/>
      <c r="U54" s="17"/>
      <c r="V54" s="17"/>
      <c r="W54" s="17"/>
      <c r="X54" s="17"/>
      <c r="Y54" s="17"/>
      <c r="Z54" s="17"/>
      <c r="AA54" s="17"/>
      <c r="AB54" s="63" t="s">
        <v>140</v>
      </c>
      <c r="AC54" s="125">
        <f>LHKASN2!F102</f>
        <v>15000000</v>
      </c>
      <c r="AD54" s="125"/>
      <c r="AE54" s="125"/>
      <c r="AF54" s="125"/>
      <c r="AG54" s="125"/>
      <c r="AH54" s="125"/>
      <c r="AI54" s="125"/>
      <c r="AJ54" s="125"/>
      <c r="AK54" s="18"/>
    </row>
    <row r="55" spans="2:37" ht="7" customHeight="1">
      <c r="B55" s="7"/>
      <c r="C55" s="6"/>
      <c r="D55" s="29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27"/>
      <c r="U55" s="17"/>
      <c r="V55" s="17"/>
      <c r="W55" s="17"/>
      <c r="X55" s="17"/>
      <c r="Y55" s="17"/>
      <c r="Z55" s="17"/>
      <c r="AA55" s="17"/>
      <c r="AB55" s="17"/>
      <c r="AC55" s="69"/>
      <c r="AD55" s="68"/>
      <c r="AE55" s="68"/>
      <c r="AF55" s="68"/>
      <c r="AG55" s="68"/>
      <c r="AH55" s="68"/>
      <c r="AI55" s="68"/>
      <c r="AJ55" s="68"/>
      <c r="AK55" s="18"/>
    </row>
    <row r="56" spans="2:37" ht="13">
      <c r="B56" s="7"/>
      <c r="C56" s="6"/>
      <c r="D56" s="29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8" t="s">
        <v>141</v>
      </c>
      <c r="U56" s="17"/>
      <c r="V56" s="17"/>
      <c r="W56" s="17"/>
      <c r="X56" s="17"/>
      <c r="Y56" s="17"/>
      <c r="Z56" s="17"/>
      <c r="AA56" s="17"/>
      <c r="AB56" s="64" t="s">
        <v>140</v>
      </c>
      <c r="AC56" s="122">
        <f>AC46+AC48+AC50+AC54+AC52</f>
        <v>138600000</v>
      </c>
      <c r="AD56" s="122"/>
      <c r="AE56" s="122"/>
      <c r="AF56" s="122"/>
      <c r="AG56" s="122"/>
      <c r="AH56" s="122"/>
      <c r="AI56" s="122"/>
      <c r="AJ56" s="122"/>
      <c r="AK56" s="18"/>
    </row>
    <row r="57" spans="2:37" ht="13">
      <c r="B57" s="7"/>
      <c r="C57" s="6"/>
      <c r="D57" s="29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8" t="s">
        <v>197</v>
      </c>
      <c r="U57" s="17"/>
      <c r="V57" s="17"/>
      <c r="W57" s="17"/>
      <c r="X57" s="17"/>
      <c r="Y57" s="17"/>
      <c r="Z57" s="17"/>
      <c r="AA57" s="17"/>
      <c r="AB57" s="17"/>
      <c r="AC57" s="69"/>
      <c r="AD57" s="68"/>
      <c r="AE57" s="68"/>
      <c r="AF57" s="68"/>
      <c r="AG57" s="68"/>
      <c r="AH57" s="68"/>
      <c r="AI57" s="68"/>
      <c r="AJ57" s="68"/>
      <c r="AK57" s="18"/>
    </row>
    <row r="58" spans="2:37" ht="13">
      <c r="B58" s="7"/>
      <c r="C58" s="6"/>
      <c r="D58" s="29" t="s">
        <v>198</v>
      </c>
      <c r="E58" s="27" t="s">
        <v>100</v>
      </c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27"/>
      <c r="U58" s="17"/>
      <c r="V58" s="17"/>
      <c r="W58" s="17"/>
      <c r="X58" s="17"/>
      <c r="Y58" s="17"/>
      <c r="Z58" s="17"/>
      <c r="AA58" s="17"/>
      <c r="AB58" s="17"/>
      <c r="AC58" s="69"/>
      <c r="AD58" s="68"/>
      <c r="AE58" s="68"/>
      <c r="AF58" s="68"/>
      <c r="AG58" s="68"/>
      <c r="AH58" s="68"/>
      <c r="AI58" s="68"/>
      <c r="AJ58" s="68"/>
      <c r="AK58" s="18"/>
    </row>
    <row r="59" spans="2:37" ht="13">
      <c r="B59" s="7"/>
      <c r="C59" s="6"/>
      <c r="D59" s="29"/>
      <c r="E59" s="27" t="s">
        <v>201</v>
      </c>
      <c r="F59" s="27" t="s">
        <v>89</v>
      </c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27"/>
      <c r="U59" s="17"/>
      <c r="V59" s="17"/>
      <c r="W59" s="17"/>
      <c r="X59" s="27" t="s">
        <v>80</v>
      </c>
      <c r="Y59" s="17"/>
      <c r="Z59" s="17"/>
      <c r="AA59" s="17"/>
      <c r="AB59" s="63" t="s">
        <v>140</v>
      </c>
      <c r="AC59" s="127">
        <f>LHKASN2!E113</f>
        <v>65000000</v>
      </c>
      <c r="AD59" s="127"/>
      <c r="AE59" s="127"/>
      <c r="AF59" s="127"/>
      <c r="AG59" s="127"/>
      <c r="AH59" s="127"/>
      <c r="AI59" s="127"/>
      <c r="AJ59" s="127"/>
      <c r="AK59" s="18"/>
    </row>
    <row r="60" spans="2:37" ht="13">
      <c r="B60" s="7"/>
      <c r="C60" s="6"/>
      <c r="D60" s="29"/>
      <c r="E60" s="27" t="s">
        <v>202</v>
      </c>
      <c r="F60" s="27" t="s">
        <v>90</v>
      </c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27"/>
      <c r="U60" s="17"/>
      <c r="V60" s="17"/>
      <c r="W60" s="17"/>
      <c r="X60" s="27" t="s">
        <v>80</v>
      </c>
      <c r="Y60" s="17"/>
      <c r="Z60" s="17"/>
      <c r="AA60" s="17"/>
      <c r="AB60" s="63" t="s">
        <v>140</v>
      </c>
      <c r="AC60" s="128">
        <f>LHKASN2!E124</f>
        <v>20860000</v>
      </c>
      <c r="AD60" s="128"/>
      <c r="AE60" s="128"/>
      <c r="AF60" s="128"/>
      <c r="AG60" s="128"/>
      <c r="AH60" s="128"/>
      <c r="AI60" s="128"/>
      <c r="AJ60" s="128"/>
      <c r="AK60" s="18"/>
    </row>
    <row r="61" spans="2:37" ht="7" customHeight="1" thickBot="1">
      <c r="B61" s="7"/>
      <c r="C61" s="6"/>
      <c r="D61" s="29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27"/>
      <c r="U61" s="17"/>
      <c r="V61" s="17"/>
      <c r="W61" s="17"/>
      <c r="X61" s="17"/>
      <c r="Y61" s="17"/>
      <c r="Z61" s="17"/>
      <c r="AA61" s="17"/>
      <c r="AB61" s="17"/>
      <c r="AC61" s="69"/>
      <c r="AD61" s="68"/>
      <c r="AE61" s="68"/>
      <c r="AF61" s="68"/>
      <c r="AG61" s="68"/>
      <c r="AH61" s="68"/>
      <c r="AI61" s="68"/>
      <c r="AJ61" s="68"/>
      <c r="AK61" s="18"/>
    </row>
    <row r="62" spans="2:37" ht="7" customHeight="1">
      <c r="B62" s="7"/>
      <c r="C62" s="6"/>
      <c r="D62" s="29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23"/>
      <c r="AD62" s="123"/>
      <c r="AE62" s="123"/>
      <c r="AF62" s="123"/>
      <c r="AG62" s="123"/>
      <c r="AH62" s="123"/>
      <c r="AI62" s="123"/>
      <c r="AJ62" s="123"/>
      <c r="AK62" s="18"/>
    </row>
    <row r="63" spans="2:37" ht="13">
      <c r="B63" s="7"/>
      <c r="C63" s="6"/>
      <c r="D63" s="29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8" t="s">
        <v>199</v>
      </c>
      <c r="U63" s="17"/>
      <c r="V63" s="17"/>
      <c r="W63" s="17"/>
      <c r="X63" s="17"/>
      <c r="Y63" s="17"/>
      <c r="Z63" s="17"/>
      <c r="AA63" s="17"/>
      <c r="AB63" s="64" t="s">
        <v>140</v>
      </c>
      <c r="AC63" s="122">
        <f>AC59+AC60</f>
        <v>85860000</v>
      </c>
      <c r="AD63" s="122"/>
      <c r="AE63" s="122"/>
      <c r="AF63" s="122"/>
      <c r="AG63" s="122"/>
      <c r="AH63" s="122"/>
      <c r="AI63" s="122"/>
      <c r="AJ63" s="122"/>
      <c r="AK63" s="18"/>
    </row>
    <row r="64" spans="2:37" ht="7" customHeight="1" thickBot="1">
      <c r="B64" s="7"/>
      <c r="C64" s="6"/>
      <c r="D64" s="29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68"/>
      <c r="AD64" s="68"/>
      <c r="AE64" s="68"/>
      <c r="AF64" s="68"/>
      <c r="AG64" s="68"/>
      <c r="AH64" s="68"/>
      <c r="AI64" s="68"/>
      <c r="AJ64" s="68"/>
      <c r="AK64" s="18"/>
    </row>
    <row r="65" spans="2:37" ht="15" thickTop="1" thickBot="1">
      <c r="B65" s="7"/>
      <c r="C65" s="6"/>
      <c r="D65" s="29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T65" s="8" t="s">
        <v>143</v>
      </c>
      <c r="U65" s="17"/>
      <c r="V65" s="17"/>
      <c r="W65" s="17"/>
      <c r="X65" s="17"/>
      <c r="Y65" s="17"/>
      <c r="Z65" s="17"/>
      <c r="AA65" s="17"/>
      <c r="AB65" s="64" t="s">
        <v>140</v>
      </c>
      <c r="AC65" s="144">
        <f>AC56-AC63</f>
        <v>52740000</v>
      </c>
      <c r="AD65" s="145"/>
      <c r="AE65" s="145"/>
      <c r="AF65" s="145"/>
      <c r="AG65" s="145"/>
      <c r="AH65" s="145"/>
      <c r="AI65" s="145"/>
      <c r="AJ65" s="146"/>
      <c r="AK65" s="18"/>
    </row>
    <row r="66" spans="2:37" ht="14" thickTop="1">
      <c r="B66" s="7"/>
      <c r="C66" s="6"/>
      <c r="D66" s="29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8" t="s">
        <v>200</v>
      </c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8"/>
    </row>
    <row r="67" spans="2:37" ht="13">
      <c r="B67" s="7"/>
      <c r="C67" s="6"/>
      <c r="D67" s="29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8"/>
    </row>
    <row r="68" spans="2:37" ht="14.25" customHeight="1">
      <c r="B68" s="35"/>
      <c r="C68" s="65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36"/>
    </row>
    <row r="69" spans="2:37" ht="13">
      <c r="B69" s="35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4"/>
      <c r="W69" s="4"/>
      <c r="X69" s="143" t="s">
        <v>243</v>
      </c>
      <c r="Y69" s="143"/>
      <c r="Z69" s="143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8"/>
    </row>
    <row r="70" spans="2:37" ht="13">
      <c r="B70" s="35"/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4"/>
      <c r="W70" s="4"/>
      <c r="X70" s="141" t="s">
        <v>29</v>
      </c>
      <c r="Y70" s="141"/>
      <c r="Z70" s="141"/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8"/>
    </row>
    <row r="71" spans="2:37" ht="13">
      <c r="B71" s="35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4"/>
      <c r="W71" s="4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18"/>
    </row>
    <row r="72" spans="2:37" ht="13">
      <c r="B72" s="37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4"/>
      <c r="W72" s="4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18"/>
    </row>
    <row r="73" spans="2:37" ht="13">
      <c r="B73" s="37"/>
      <c r="C73" s="138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4"/>
      <c r="W73" s="4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18"/>
    </row>
    <row r="74" spans="2:37" ht="13">
      <c r="B74" s="37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4"/>
      <c r="W74" s="4"/>
      <c r="AK74" s="18"/>
    </row>
    <row r="75" spans="2:37" ht="13">
      <c r="B75" s="37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4"/>
      <c r="W75" s="4"/>
      <c r="X75" s="139" t="str">
        <f>K9</f>
        <v>Setyo Budi Takarina</v>
      </c>
      <c r="Y75" s="139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  <c r="AK75" s="18"/>
    </row>
    <row r="76" spans="2:37" ht="13">
      <c r="B76" s="19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40" t="str">
        <f>"NIP"&amp;" "&amp;K15</f>
        <v>NIP 19660314 198603 1 002</v>
      </c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8"/>
    </row>
    <row r="77" spans="2:37">
      <c r="B77" s="33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1"/>
    </row>
  </sheetData>
  <sheetProtection selectLockedCells="1"/>
  <mergeCells count="48">
    <mergeCell ref="B2:AK2"/>
    <mergeCell ref="C69:U73"/>
    <mergeCell ref="X75:AJ75"/>
    <mergeCell ref="X76:AJ76"/>
    <mergeCell ref="X70:AJ70"/>
    <mergeCell ref="K5:AC5"/>
    <mergeCell ref="X69:AJ69"/>
    <mergeCell ref="AC65:AJ65"/>
    <mergeCell ref="H4:AF4"/>
    <mergeCell ref="K9:U9"/>
    <mergeCell ref="Y9:AJ9"/>
    <mergeCell ref="B7:AK7"/>
    <mergeCell ref="AC38:AJ38"/>
    <mergeCell ref="AC42:AJ42"/>
    <mergeCell ref="K21:Z21"/>
    <mergeCell ref="K24:Z24"/>
    <mergeCell ref="AA1:AK1"/>
    <mergeCell ref="K23:Z23"/>
    <mergeCell ref="K20:Z20"/>
    <mergeCell ref="K18:AJ18"/>
    <mergeCell ref="Y26:AJ26"/>
    <mergeCell ref="K26:U26"/>
    <mergeCell ref="AA16:AJ16"/>
    <mergeCell ref="AA17:AJ17"/>
    <mergeCell ref="K16:U16"/>
    <mergeCell ref="K15:U15"/>
    <mergeCell ref="K10:U10"/>
    <mergeCell ref="K11:U11"/>
    <mergeCell ref="K12:U12"/>
    <mergeCell ref="K13:U13"/>
    <mergeCell ref="K14:U14"/>
    <mergeCell ref="K17:U17"/>
    <mergeCell ref="AC34:AJ34"/>
    <mergeCell ref="AC32:AJ32"/>
    <mergeCell ref="AC30:AJ30"/>
    <mergeCell ref="AC59:AJ59"/>
    <mergeCell ref="AC60:AJ60"/>
    <mergeCell ref="AC36:AJ36"/>
    <mergeCell ref="AC40:AJ40"/>
    <mergeCell ref="AC44:AJ44"/>
    <mergeCell ref="AC52:AJ52"/>
    <mergeCell ref="AC63:AJ63"/>
    <mergeCell ref="AC56:AJ56"/>
    <mergeCell ref="AC62:AJ62"/>
    <mergeCell ref="AC50:AJ50"/>
    <mergeCell ref="AC46:AJ46"/>
    <mergeCell ref="AC48:AJ48"/>
    <mergeCell ref="AC54:AJ54"/>
  </mergeCells>
  <phoneticPr fontId="0" type="noConversion"/>
  <dataValidations count="3">
    <dataValidation type="list" allowBlank="1" showInputMessage="1" showErrorMessage="1" sqref="K11:U11">
      <formula1>"Laki-laki, Perempuan"</formula1>
    </dataValidation>
    <dataValidation type="list" allowBlank="1" showInputMessage="1" showErrorMessage="1" sqref="K13:U13">
      <formula1>"Islam, Kristen Protestan, Kristen Katolik, Hindu, Budha, Kong Hu Chu"</formula1>
    </dataValidation>
    <dataValidation type="list" allowBlank="1" showInputMessage="1" showErrorMessage="1" sqref="K14:U14">
      <formula1>"Kawin, Belum Kawin"</formula1>
    </dataValidation>
  </dataValidations>
  <printOptions horizontalCentered="1"/>
  <pageMargins left="0.25" right="0.25" top="0.75" bottom="0.75" header="0.3" footer="0.3"/>
  <pageSetup paperSize="9" scale="75" pageOrder="overThenDown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137"/>
  <sheetViews>
    <sheetView topLeftCell="A41" zoomScale="130" zoomScaleNormal="130" zoomScalePageLayoutView="130" workbookViewId="0">
      <selection activeCell="F51" sqref="F51"/>
    </sheetView>
  </sheetViews>
  <sheetFormatPr baseColWidth="10" defaultColWidth="8.83203125" defaultRowHeight="21" customHeight="1" x14ac:dyDescent="0"/>
  <cols>
    <col min="1" max="1" width="2.1640625" style="70" bestFit="1" customWidth="1"/>
    <col min="2" max="2" width="4.5" style="70" customWidth="1"/>
    <col min="3" max="3" width="5.5" style="38" customWidth="1"/>
    <col min="4" max="4" width="24" style="76" customWidth="1"/>
    <col min="5" max="5" width="27.1640625" style="76" customWidth="1"/>
    <col min="6" max="6" width="24.5" style="76" customWidth="1"/>
    <col min="7" max="8" width="22.1640625" style="76" customWidth="1"/>
    <col min="9" max="14" width="8.83203125" style="70"/>
    <col min="15" max="15" width="22.6640625" style="70" customWidth="1"/>
    <col min="16" max="16384" width="8.83203125" style="70"/>
  </cols>
  <sheetData>
    <row r="1" spans="1:15" ht="21" customHeight="1">
      <c r="A1" s="27"/>
      <c r="B1" s="27"/>
    </row>
    <row r="2" spans="1:15" ht="21" customHeight="1">
      <c r="A2" s="8" t="s">
        <v>20</v>
      </c>
      <c r="B2" s="71" t="s">
        <v>71</v>
      </c>
    </row>
    <row r="3" spans="1:15" ht="21" customHeight="1">
      <c r="A3" s="8"/>
      <c r="B3" s="71" t="s">
        <v>51</v>
      </c>
      <c r="C3" s="8" t="s">
        <v>72</v>
      </c>
      <c r="O3" s="117" t="s">
        <v>266</v>
      </c>
    </row>
    <row r="4" spans="1:15" s="72" customFormat="1" ht="24">
      <c r="C4" s="73" t="s">
        <v>19</v>
      </c>
      <c r="D4" s="74" t="s">
        <v>58</v>
      </c>
      <c r="E4" s="74" t="s">
        <v>59</v>
      </c>
      <c r="F4" s="74" t="s">
        <v>1</v>
      </c>
      <c r="G4" s="74" t="s">
        <v>46</v>
      </c>
      <c r="H4" s="74" t="s">
        <v>145</v>
      </c>
    </row>
    <row r="5" spans="1:15" s="38" customFormat="1" ht="12">
      <c r="C5" s="75" t="s">
        <v>22</v>
      </c>
      <c r="D5" s="74" t="s">
        <v>23</v>
      </c>
      <c r="E5" s="74" t="s">
        <v>24</v>
      </c>
      <c r="F5" s="74" t="s">
        <v>25</v>
      </c>
      <c r="G5" s="74" t="s">
        <v>26</v>
      </c>
      <c r="H5" s="74" t="s">
        <v>27</v>
      </c>
    </row>
    <row r="6" spans="1:15" ht="21" customHeight="1">
      <c r="C6" s="67">
        <v>1</v>
      </c>
      <c r="D6" s="85" t="s">
        <v>210</v>
      </c>
      <c r="E6" s="85" t="s">
        <v>211</v>
      </c>
      <c r="F6" s="109" t="s">
        <v>231</v>
      </c>
      <c r="G6" s="86">
        <f>200*75000</f>
        <v>15000000</v>
      </c>
      <c r="H6" s="86">
        <f>200*200000</f>
        <v>40000000</v>
      </c>
    </row>
    <row r="7" spans="1:15" ht="21" customHeight="1">
      <c r="C7" s="67"/>
      <c r="D7" s="85"/>
      <c r="E7" s="85"/>
      <c r="F7" s="85"/>
      <c r="G7" s="86"/>
      <c r="H7" s="86"/>
    </row>
    <row r="8" spans="1:15" ht="21" customHeight="1">
      <c r="C8" s="67"/>
      <c r="D8" s="85"/>
      <c r="E8" s="85"/>
      <c r="F8" s="85"/>
      <c r="G8" s="86"/>
      <c r="H8" s="86"/>
    </row>
    <row r="9" spans="1:15" ht="21" customHeight="1">
      <c r="C9" s="67">
        <v>2</v>
      </c>
      <c r="D9" s="85" t="s">
        <v>228</v>
      </c>
      <c r="E9" s="85" t="s">
        <v>212</v>
      </c>
      <c r="F9" s="85" t="str">
        <f>F6</f>
        <v>Setyo Budi Takarina</v>
      </c>
      <c r="G9" s="86">
        <v>45000000</v>
      </c>
      <c r="H9" s="86">
        <f>100*310000</f>
        <v>31000000</v>
      </c>
    </row>
    <row r="10" spans="1:15" ht="12">
      <c r="C10" s="67"/>
      <c r="D10" s="85"/>
      <c r="E10" s="85"/>
      <c r="F10" s="85"/>
      <c r="G10" s="86"/>
      <c r="H10" s="86"/>
      <c r="I10" s="62" t="s">
        <v>148</v>
      </c>
    </row>
    <row r="11" spans="1:15" ht="21" customHeight="1">
      <c r="C11" s="159" t="s">
        <v>146</v>
      </c>
      <c r="D11" s="160"/>
      <c r="E11" s="160"/>
      <c r="F11" s="161"/>
      <c r="G11" s="77"/>
      <c r="H11" s="77">
        <f>SUM(H6:H10)</f>
        <v>71000000</v>
      </c>
      <c r="O11" s="118">
        <f>H11</f>
        <v>71000000</v>
      </c>
    </row>
    <row r="13" spans="1:15" ht="21" customHeight="1">
      <c r="B13" s="71" t="s">
        <v>45</v>
      </c>
      <c r="C13" s="8" t="s">
        <v>147</v>
      </c>
      <c r="O13" s="116">
        <f>H22+H30+H38</f>
        <v>263800000</v>
      </c>
    </row>
    <row r="14" spans="1:15" ht="21" customHeight="1">
      <c r="B14" s="71"/>
      <c r="C14" s="29" t="s">
        <v>50</v>
      </c>
    </row>
    <row r="15" spans="1:15" s="38" customFormat="1" ht="29.25" customHeight="1">
      <c r="C15" s="73" t="s">
        <v>19</v>
      </c>
      <c r="D15" s="74" t="s">
        <v>139</v>
      </c>
      <c r="E15" s="74" t="s">
        <v>47</v>
      </c>
      <c r="F15" s="74" t="s">
        <v>55</v>
      </c>
      <c r="G15" s="74" t="s">
        <v>48</v>
      </c>
      <c r="H15" s="74" t="s">
        <v>49</v>
      </c>
    </row>
    <row r="16" spans="1:15" ht="12">
      <c r="C16" s="75" t="s">
        <v>22</v>
      </c>
      <c r="D16" s="74" t="s">
        <v>23</v>
      </c>
      <c r="E16" s="74" t="s">
        <v>24</v>
      </c>
      <c r="F16" s="74" t="s">
        <v>25</v>
      </c>
      <c r="G16" s="74" t="s">
        <v>26</v>
      </c>
      <c r="H16" s="74" t="s">
        <v>27</v>
      </c>
    </row>
    <row r="17" spans="3:9" ht="21" customHeight="1">
      <c r="C17" s="67">
        <v>1</v>
      </c>
      <c r="D17" s="85" t="s">
        <v>213</v>
      </c>
      <c r="E17" s="109" t="s">
        <v>244</v>
      </c>
      <c r="F17" s="85" t="str">
        <f>F9</f>
        <v>Setyo Budi Takarina</v>
      </c>
      <c r="G17" s="86">
        <v>215000000</v>
      </c>
      <c r="H17" s="86">
        <v>160000000</v>
      </c>
    </row>
    <row r="18" spans="3:9" ht="21" customHeight="1">
      <c r="C18" s="67">
        <v>2</v>
      </c>
      <c r="D18" s="109" t="s">
        <v>246</v>
      </c>
      <c r="E18" s="109" t="s">
        <v>245</v>
      </c>
      <c r="F18" s="85" t="str">
        <f>F17</f>
        <v>Setyo Budi Takarina</v>
      </c>
      <c r="G18" s="86">
        <v>23500000</v>
      </c>
      <c r="H18" s="86">
        <v>14000000</v>
      </c>
    </row>
    <row r="19" spans="3:9" ht="21" customHeight="1">
      <c r="C19" s="67">
        <v>3</v>
      </c>
      <c r="D19" s="109" t="s">
        <v>246</v>
      </c>
      <c r="E19" s="109" t="s">
        <v>247</v>
      </c>
      <c r="F19" s="109" t="s">
        <v>251</v>
      </c>
      <c r="G19" s="86">
        <v>13200000</v>
      </c>
      <c r="H19" s="86">
        <v>7500000</v>
      </c>
    </row>
    <row r="20" spans="3:9" ht="21" customHeight="1">
      <c r="C20" s="67">
        <v>4</v>
      </c>
      <c r="D20" s="109" t="s">
        <v>246</v>
      </c>
      <c r="E20" s="109" t="s">
        <v>249</v>
      </c>
      <c r="F20" s="109" t="s">
        <v>250</v>
      </c>
      <c r="G20" s="86">
        <v>14100000</v>
      </c>
      <c r="H20" s="86">
        <v>11200000</v>
      </c>
    </row>
    <row r="21" spans="3:9" ht="26.25" customHeight="1">
      <c r="C21" s="67">
        <v>5</v>
      </c>
      <c r="D21" s="109" t="s">
        <v>246</v>
      </c>
      <c r="E21" s="109" t="s">
        <v>252</v>
      </c>
      <c r="F21" s="85" t="str">
        <f>F18</f>
        <v>Setyo Budi Takarina</v>
      </c>
      <c r="G21" s="86">
        <v>16700000</v>
      </c>
      <c r="H21" s="86">
        <v>16700000</v>
      </c>
      <c r="I21" s="62" t="s">
        <v>148</v>
      </c>
    </row>
    <row r="22" spans="3:9" s="38" customFormat="1" ht="21" customHeight="1">
      <c r="C22" s="159" t="s">
        <v>146</v>
      </c>
      <c r="D22" s="160"/>
      <c r="E22" s="160"/>
      <c r="F22" s="161"/>
      <c r="G22" s="77">
        <f>SUM(G16:G21)</f>
        <v>282500000</v>
      </c>
      <c r="H22" s="77">
        <f>SUM(H16:H21)</f>
        <v>209400000</v>
      </c>
    </row>
    <row r="24" spans="3:9" ht="21" customHeight="1">
      <c r="C24" s="29" t="s">
        <v>52</v>
      </c>
    </row>
    <row r="25" spans="3:9" ht="24">
      <c r="C25" s="73" t="s">
        <v>19</v>
      </c>
      <c r="D25" s="74" t="s">
        <v>53</v>
      </c>
      <c r="E25" s="74" t="s">
        <v>55</v>
      </c>
      <c r="F25" s="74" t="s">
        <v>54</v>
      </c>
      <c r="G25" s="74" t="s">
        <v>214</v>
      </c>
      <c r="H25" s="74" t="s">
        <v>56</v>
      </c>
    </row>
    <row r="26" spans="3:9" ht="12">
      <c r="C26" s="75" t="s">
        <v>22</v>
      </c>
      <c r="D26" s="74" t="s">
        <v>23</v>
      </c>
      <c r="E26" s="74" t="s">
        <v>24</v>
      </c>
      <c r="F26" s="74" t="s">
        <v>25</v>
      </c>
      <c r="G26" s="74" t="s">
        <v>26</v>
      </c>
      <c r="H26" s="74" t="s">
        <v>27</v>
      </c>
    </row>
    <row r="27" spans="3:9" ht="21" customHeight="1">
      <c r="C27" s="67">
        <v>1</v>
      </c>
      <c r="D27" s="109" t="s">
        <v>285</v>
      </c>
      <c r="E27" s="109" t="s">
        <v>253</v>
      </c>
      <c r="F27" s="109" t="s">
        <v>286</v>
      </c>
      <c r="G27" s="86">
        <f>4*500000</f>
        <v>2000000</v>
      </c>
      <c r="H27" s="86">
        <f>4*500000</f>
        <v>2000000</v>
      </c>
    </row>
    <row r="28" spans="3:9" ht="21" customHeight="1">
      <c r="C28" s="67">
        <v>2</v>
      </c>
      <c r="D28" s="109" t="s">
        <v>254</v>
      </c>
      <c r="E28" s="85" t="str">
        <f>E27</f>
        <v>Hastuti NW/Istri</v>
      </c>
      <c r="F28" s="109" t="s">
        <v>255</v>
      </c>
      <c r="G28" s="86">
        <f>2*10000000</f>
        <v>20000000</v>
      </c>
      <c r="H28" s="86">
        <f>G28</f>
        <v>20000000</v>
      </c>
    </row>
    <row r="29" spans="3:9" ht="21" customHeight="1">
      <c r="C29" s="67"/>
      <c r="D29" s="85"/>
      <c r="E29" s="85"/>
      <c r="F29" s="85"/>
      <c r="G29" s="86"/>
      <c r="H29" s="86"/>
      <c r="I29" s="62" t="s">
        <v>148</v>
      </c>
    </row>
    <row r="30" spans="3:9" ht="21" customHeight="1">
      <c r="C30" s="159" t="s">
        <v>146</v>
      </c>
      <c r="D30" s="160"/>
      <c r="E30" s="160"/>
      <c r="F30" s="161"/>
      <c r="G30" s="77">
        <f>SUM(G27:G29)</f>
        <v>22000000</v>
      </c>
      <c r="H30" s="77">
        <f>SUM(H27:H29)</f>
        <v>22000000</v>
      </c>
    </row>
    <row r="32" spans="3:9" ht="21" customHeight="1">
      <c r="C32" s="29" t="s">
        <v>57</v>
      </c>
    </row>
    <row r="33" spans="2:9" ht="24">
      <c r="C33" s="73" t="s">
        <v>19</v>
      </c>
      <c r="D33" s="74" t="s">
        <v>58</v>
      </c>
      <c r="E33" s="74" t="s">
        <v>55</v>
      </c>
      <c r="F33" s="74" t="s">
        <v>54</v>
      </c>
      <c r="G33" s="74" t="s">
        <v>60</v>
      </c>
      <c r="H33" s="74" t="s">
        <v>49</v>
      </c>
    </row>
    <row r="34" spans="2:9" ht="12">
      <c r="C34" s="75" t="s">
        <v>22</v>
      </c>
      <c r="D34" s="74" t="s">
        <v>23</v>
      </c>
      <c r="E34" s="74" t="s">
        <v>24</v>
      </c>
      <c r="F34" s="74" t="s">
        <v>25</v>
      </c>
      <c r="G34" s="74" t="s">
        <v>26</v>
      </c>
      <c r="H34" s="74" t="s">
        <v>27</v>
      </c>
    </row>
    <row r="35" spans="2:9" ht="21" customHeight="1">
      <c r="C35" s="67">
        <v>1</v>
      </c>
      <c r="D35" s="109" t="s">
        <v>258</v>
      </c>
      <c r="E35" s="109" t="s">
        <v>256</v>
      </c>
      <c r="F35" s="109" t="s">
        <v>257</v>
      </c>
      <c r="G35" s="86">
        <f>4*6*400000</f>
        <v>9600000</v>
      </c>
      <c r="H35" s="86">
        <f>4*6*350000</f>
        <v>8400000</v>
      </c>
    </row>
    <row r="36" spans="2:9" ht="21" customHeight="1">
      <c r="C36" s="67">
        <v>2</v>
      </c>
      <c r="D36" s="109" t="s">
        <v>287</v>
      </c>
      <c r="E36" s="109" t="s">
        <v>231</v>
      </c>
      <c r="F36" s="109" t="s">
        <v>259</v>
      </c>
      <c r="G36" s="86">
        <f>20*500000</f>
        <v>10000000</v>
      </c>
      <c r="H36" s="86">
        <f>20*200000</f>
        <v>4000000</v>
      </c>
    </row>
    <row r="37" spans="2:9" ht="21" customHeight="1">
      <c r="C37" s="67">
        <v>3</v>
      </c>
      <c r="D37" s="109" t="s">
        <v>287</v>
      </c>
      <c r="E37" s="109" t="s">
        <v>231</v>
      </c>
      <c r="F37" s="109" t="s">
        <v>215</v>
      </c>
      <c r="G37" s="86">
        <f>5*5000000</f>
        <v>25000000</v>
      </c>
      <c r="H37" s="86">
        <f>5*4000000</f>
        <v>20000000</v>
      </c>
      <c r="I37" s="62" t="s">
        <v>148</v>
      </c>
    </row>
    <row r="38" spans="2:9" s="38" customFormat="1" ht="21" customHeight="1">
      <c r="C38" s="159" t="s">
        <v>146</v>
      </c>
      <c r="D38" s="160"/>
      <c r="E38" s="160"/>
      <c r="F38" s="161"/>
      <c r="G38" s="77">
        <f>SUM(G35:G37)</f>
        <v>44600000</v>
      </c>
      <c r="H38" s="77">
        <f>SUM(H35:H37)</f>
        <v>32400000</v>
      </c>
    </row>
    <row r="40" spans="2:9" ht="21" customHeight="1">
      <c r="B40" s="71" t="s">
        <v>61</v>
      </c>
      <c r="C40" s="8" t="s">
        <v>75</v>
      </c>
    </row>
    <row r="41" spans="2:9" ht="24">
      <c r="B41" s="71"/>
      <c r="C41" s="73" t="s">
        <v>19</v>
      </c>
      <c r="D41" s="74" t="s">
        <v>62</v>
      </c>
      <c r="E41" s="74" t="s">
        <v>55</v>
      </c>
      <c r="F41" s="74" t="s">
        <v>63</v>
      </c>
      <c r="G41" s="74" t="s">
        <v>64</v>
      </c>
      <c r="H41" s="74" t="s">
        <v>49</v>
      </c>
    </row>
    <row r="42" spans="2:9" ht="12">
      <c r="B42" s="71"/>
      <c r="C42" s="75" t="s">
        <v>22</v>
      </c>
      <c r="D42" s="74" t="s">
        <v>23</v>
      </c>
      <c r="E42" s="74" t="s">
        <v>24</v>
      </c>
      <c r="F42" s="74" t="s">
        <v>25</v>
      </c>
      <c r="G42" s="74" t="s">
        <v>26</v>
      </c>
      <c r="H42" s="74" t="s">
        <v>27</v>
      </c>
    </row>
    <row r="43" spans="2:9" ht="27" customHeight="1">
      <c r="C43" s="67">
        <v>1</v>
      </c>
      <c r="D43" s="109"/>
      <c r="E43" s="109"/>
      <c r="F43" s="88"/>
      <c r="G43" s="86"/>
      <c r="H43" s="86"/>
    </row>
    <row r="44" spans="2:9" ht="28.5" customHeight="1">
      <c r="C44" s="67">
        <v>2</v>
      </c>
      <c r="D44" s="85"/>
      <c r="E44" s="85"/>
      <c r="F44" s="85"/>
      <c r="G44" s="86"/>
      <c r="H44" s="86"/>
      <c r="I44" s="62" t="s">
        <v>148</v>
      </c>
    </row>
    <row r="45" spans="2:9" ht="21" customHeight="1">
      <c r="C45" s="159" t="s">
        <v>146</v>
      </c>
      <c r="D45" s="160"/>
      <c r="E45" s="160"/>
      <c r="F45" s="160"/>
      <c r="G45" s="161"/>
      <c r="H45" s="77">
        <f t="shared" ref="H45" si="0">SUM(H43:H44)</f>
        <v>0</v>
      </c>
    </row>
    <row r="47" spans="2:9" ht="21" customHeight="1">
      <c r="B47" s="71" t="s">
        <v>65</v>
      </c>
      <c r="C47" s="8" t="s">
        <v>92</v>
      </c>
    </row>
    <row r="48" spans="2:9" ht="24">
      <c r="B48" s="71"/>
      <c r="C48" s="73" t="s">
        <v>19</v>
      </c>
      <c r="D48" s="74" t="s">
        <v>66</v>
      </c>
      <c r="E48" s="74" t="s">
        <v>55</v>
      </c>
      <c r="F48" s="74" t="s">
        <v>67</v>
      </c>
      <c r="G48" s="74" t="s">
        <v>68</v>
      </c>
      <c r="H48" s="74" t="s">
        <v>69</v>
      </c>
    </row>
    <row r="49" spans="2:15" ht="12">
      <c r="B49" s="71"/>
      <c r="C49" s="75" t="s">
        <v>22</v>
      </c>
      <c r="D49" s="74" t="s">
        <v>23</v>
      </c>
      <c r="E49" s="74" t="s">
        <v>24</v>
      </c>
      <c r="F49" s="74" t="s">
        <v>25</v>
      </c>
      <c r="G49" s="74" t="s">
        <v>26</v>
      </c>
      <c r="H49" s="74" t="s">
        <v>27</v>
      </c>
    </row>
    <row r="50" spans="2:15" ht="21" customHeight="1">
      <c r="C50" s="67">
        <v>1</v>
      </c>
      <c r="D50" s="85" t="s">
        <v>216</v>
      </c>
      <c r="E50" s="109" t="s">
        <v>231</v>
      </c>
      <c r="F50" s="109" t="s">
        <v>301</v>
      </c>
      <c r="G50" s="86"/>
      <c r="H50" s="86">
        <v>6000000</v>
      </c>
    </row>
    <row r="51" spans="2:15" ht="21" customHeight="1">
      <c r="C51" s="67">
        <v>2</v>
      </c>
      <c r="D51" s="109" t="s">
        <v>260</v>
      </c>
      <c r="E51" s="85" t="str">
        <f>E50</f>
        <v>Setyo Budi Takarina</v>
      </c>
      <c r="F51" s="109" t="s">
        <v>261</v>
      </c>
      <c r="G51" s="110" t="s">
        <v>264</v>
      </c>
      <c r="H51" s="86">
        <v>35000000</v>
      </c>
    </row>
    <row r="52" spans="2:15" ht="21" customHeight="1">
      <c r="C52" s="67">
        <v>3</v>
      </c>
      <c r="D52" s="85" t="s">
        <v>217</v>
      </c>
      <c r="E52" s="85" t="str">
        <f>E51</f>
        <v>Setyo Budi Takarina</v>
      </c>
      <c r="F52" s="109" t="s">
        <v>262</v>
      </c>
      <c r="G52" s="110" t="s">
        <v>263</v>
      </c>
      <c r="H52" s="86">
        <v>12000000</v>
      </c>
    </row>
    <row r="53" spans="2:15" ht="21" customHeight="1">
      <c r="C53" s="67">
        <v>4</v>
      </c>
      <c r="D53" s="109" t="s">
        <v>260</v>
      </c>
      <c r="E53" s="109" t="s">
        <v>253</v>
      </c>
      <c r="F53" s="109" t="s">
        <v>262</v>
      </c>
      <c r="G53" s="110" t="s">
        <v>265</v>
      </c>
      <c r="H53" s="86">
        <v>41000000</v>
      </c>
    </row>
    <row r="54" spans="2:15" ht="21" customHeight="1">
      <c r="C54" s="67"/>
      <c r="D54" s="85"/>
      <c r="E54" s="85"/>
      <c r="F54" s="85"/>
      <c r="G54" s="86"/>
      <c r="H54" s="86"/>
      <c r="I54" s="62" t="s">
        <v>148</v>
      </c>
    </row>
    <row r="55" spans="2:15" s="38" customFormat="1" ht="21" customHeight="1">
      <c r="C55" s="159" t="s">
        <v>146</v>
      </c>
      <c r="D55" s="160"/>
      <c r="E55" s="160"/>
      <c r="F55" s="160"/>
      <c r="G55" s="161"/>
      <c r="H55" s="77">
        <f t="shared" ref="H55" si="1">SUM(H50:H54)</f>
        <v>94000000</v>
      </c>
      <c r="O55" s="119">
        <f>H55</f>
        <v>94000000</v>
      </c>
    </row>
    <row r="56" spans="2:15" ht="21" customHeight="1">
      <c r="O56" s="118">
        <f>SUM(O11:O55)</f>
        <v>428800000</v>
      </c>
    </row>
    <row r="57" spans="2:15" ht="21" customHeight="1">
      <c r="B57" s="71" t="s">
        <v>70</v>
      </c>
      <c r="C57" s="8" t="s">
        <v>91</v>
      </c>
    </row>
    <row r="58" spans="2:15" ht="24">
      <c r="B58" s="71"/>
      <c r="C58" s="73" t="s">
        <v>19</v>
      </c>
      <c r="D58" s="81" t="s">
        <v>55</v>
      </c>
      <c r="E58" s="74" t="s">
        <v>67</v>
      </c>
      <c r="F58" s="74" t="s">
        <v>68</v>
      </c>
      <c r="G58" s="74" t="s">
        <v>69</v>
      </c>
      <c r="H58"/>
    </row>
    <row r="59" spans="2:15" ht="12">
      <c r="B59" s="71"/>
      <c r="C59" s="75" t="s">
        <v>22</v>
      </c>
      <c r="D59" s="80" t="s">
        <v>23</v>
      </c>
      <c r="E59" s="75" t="s">
        <v>24</v>
      </c>
      <c r="F59" s="75" t="s">
        <v>25</v>
      </c>
      <c r="G59" s="75" t="s">
        <v>26</v>
      </c>
      <c r="H59"/>
    </row>
    <row r="60" spans="2:15" ht="21" customHeight="1">
      <c r="C60" s="67">
        <v>1</v>
      </c>
      <c r="D60" s="85"/>
      <c r="E60" s="85"/>
      <c r="F60" s="85"/>
      <c r="G60" s="86"/>
      <c r="H60"/>
    </row>
    <row r="61" spans="2:15" ht="21" customHeight="1">
      <c r="C61" s="67">
        <v>2</v>
      </c>
      <c r="D61" s="85"/>
      <c r="E61" s="85"/>
      <c r="F61" s="85"/>
      <c r="G61" s="86"/>
      <c r="H61" s="62" t="s">
        <v>148</v>
      </c>
    </row>
    <row r="62" spans="2:15" ht="21" customHeight="1">
      <c r="C62" s="159" t="s">
        <v>146</v>
      </c>
      <c r="D62" s="160"/>
      <c r="E62" s="160"/>
      <c r="F62" s="161"/>
      <c r="G62" s="77">
        <f>SUM(G60:G61)</f>
        <v>0</v>
      </c>
      <c r="H62"/>
    </row>
    <row r="64" spans="2:15" ht="21" customHeight="1">
      <c r="B64" s="71" t="s">
        <v>78</v>
      </c>
      <c r="C64" s="29" t="s">
        <v>79</v>
      </c>
    </row>
    <row r="65" spans="1:8" ht="24">
      <c r="B65" s="71"/>
      <c r="C65" s="73" t="s">
        <v>19</v>
      </c>
      <c r="D65" s="81" t="s">
        <v>55</v>
      </c>
      <c r="E65" s="74" t="s">
        <v>67</v>
      </c>
      <c r="F65" s="81" t="s">
        <v>68</v>
      </c>
      <c r="G65" s="74" t="s">
        <v>69</v>
      </c>
    </row>
    <row r="66" spans="1:8" ht="12">
      <c r="B66" s="71"/>
      <c r="C66" s="75" t="s">
        <v>22</v>
      </c>
      <c r="D66" s="80" t="s">
        <v>23</v>
      </c>
      <c r="E66" s="75" t="s">
        <v>24</v>
      </c>
      <c r="F66" s="75" t="s">
        <v>25</v>
      </c>
      <c r="G66" s="75" t="s">
        <v>26</v>
      </c>
    </row>
    <row r="67" spans="1:8" ht="21" customHeight="1">
      <c r="C67" s="67">
        <v>1</v>
      </c>
      <c r="D67" s="109" t="s">
        <v>231</v>
      </c>
      <c r="E67" s="109" t="s">
        <v>261</v>
      </c>
      <c r="F67" s="109" t="s">
        <v>264</v>
      </c>
      <c r="G67" s="86">
        <v>75000000</v>
      </c>
    </row>
    <row r="68" spans="1:8" ht="21" customHeight="1">
      <c r="C68" s="67">
        <v>2</v>
      </c>
      <c r="D68" s="85"/>
      <c r="E68" s="85"/>
      <c r="F68" s="85"/>
      <c r="G68" s="86"/>
      <c r="H68" s="62" t="s">
        <v>148</v>
      </c>
    </row>
    <row r="69" spans="1:8" ht="21" customHeight="1">
      <c r="C69" s="159" t="s">
        <v>146</v>
      </c>
      <c r="D69" s="160"/>
      <c r="E69" s="160"/>
      <c r="F69" s="161"/>
      <c r="G69" s="77">
        <f>SUM(G67:G68)</f>
        <v>75000000</v>
      </c>
    </row>
    <row r="71" spans="1:8" ht="21" customHeight="1">
      <c r="A71" s="8" t="s">
        <v>21</v>
      </c>
      <c r="B71" s="38" t="s">
        <v>82</v>
      </c>
    </row>
    <row r="72" spans="1:8" ht="21" customHeight="1">
      <c r="A72" s="27"/>
      <c r="B72" s="38" t="s">
        <v>83</v>
      </c>
      <c r="C72" s="38" t="s">
        <v>84</v>
      </c>
    </row>
    <row r="73" spans="1:8" ht="21" customHeight="1">
      <c r="A73" s="27"/>
      <c r="C73" s="153" t="s">
        <v>93</v>
      </c>
      <c r="D73" s="154"/>
      <c r="E73" s="81" t="s">
        <v>94</v>
      </c>
      <c r="F73" s="81" t="s">
        <v>131</v>
      </c>
      <c r="G73" s="81" t="s">
        <v>95</v>
      </c>
      <c r="H73" s="74" t="s">
        <v>96</v>
      </c>
    </row>
    <row r="74" spans="1:8" ht="12">
      <c r="A74" s="27"/>
      <c r="C74" s="155" t="s">
        <v>22</v>
      </c>
      <c r="D74" s="156"/>
      <c r="E74" s="74" t="s">
        <v>23</v>
      </c>
      <c r="F74" s="74" t="s">
        <v>24</v>
      </c>
      <c r="G74" s="74" t="s">
        <v>25</v>
      </c>
      <c r="H74" s="82" t="s">
        <v>149</v>
      </c>
    </row>
    <row r="75" spans="1:8" ht="21" customHeight="1">
      <c r="A75" s="27"/>
      <c r="C75" s="157">
        <f>3500000*12</f>
        <v>42000000</v>
      </c>
      <c r="D75" s="158"/>
      <c r="E75" s="86">
        <f>1300000*12</f>
        <v>15600000</v>
      </c>
      <c r="F75" s="86">
        <f>5500000*12</f>
        <v>66000000</v>
      </c>
      <c r="G75" s="86"/>
      <c r="H75" s="83">
        <f>C75+E75+F75-G75</f>
        <v>123600000</v>
      </c>
    </row>
    <row r="76" spans="1:8" ht="21" customHeight="1">
      <c r="A76" s="27"/>
      <c r="C76" s="159" t="s">
        <v>146</v>
      </c>
      <c r="D76" s="160"/>
      <c r="E76" s="160"/>
      <c r="F76" s="160"/>
      <c r="G76" s="161"/>
      <c r="H76" s="84">
        <f>SUM(H74:H75)</f>
        <v>123600000</v>
      </c>
    </row>
    <row r="78" spans="1:8" ht="21" customHeight="1">
      <c r="B78" s="38" t="s">
        <v>85</v>
      </c>
      <c r="C78" s="38" t="s">
        <v>87</v>
      </c>
    </row>
    <row r="79" spans="1:8" ht="12">
      <c r="C79" s="73" t="s">
        <v>19</v>
      </c>
      <c r="D79" s="81" t="s">
        <v>98</v>
      </c>
      <c r="E79" s="81" t="s">
        <v>130</v>
      </c>
      <c r="F79" s="74" t="s">
        <v>99</v>
      </c>
    </row>
    <row r="80" spans="1:8" ht="12">
      <c r="C80" s="75" t="s">
        <v>22</v>
      </c>
      <c r="D80" s="74" t="s">
        <v>23</v>
      </c>
      <c r="E80" s="74" t="s">
        <v>24</v>
      </c>
      <c r="F80" s="74" t="s">
        <v>25</v>
      </c>
    </row>
    <row r="81" spans="2:7" ht="21" customHeight="1">
      <c r="C81" s="67">
        <v>1</v>
      </c>
      <c r="D81" s="109" t="s">
        <v>266</v>
      </c>
      <c r="E81" s="109" t="s">
        <v>266</v>
      </c>
      <c r="F81" s="86"/>
    </row>
    <row r="82" spans="2:7" ht="21" customHeight="1">
      <c r="C82" s="67">
        <v>2</v>
      </c>
      <c r="D82" s="85"/>
      <c r="E82" s="85"/>
      <c r="F82" s="86"/>
      <c r="G82" s="62" t="s">
        <v>148</v>
      </c>
    </row>
    <row r="83" spans="2:7" ht="21" customHeight="1">
      <c r="C83" s="159" t="s">
        <v>146</v>
      </c>
      <c r="D83" s="160"/>
      <c r="E83" s="161"/>
      <c r="F83" s="77">
        <f>SUM(F81:F82)</f>
        <v>0</v>
      </c>
    </row>
    <row r="85" spans="2:7" ht="21" customHeight="1">
      <c r="B85" s="38" t="s">
        <v>86</v>
      </c>
      <c r="C85" s="38" t="s">
        <v>127</v>
      </c>
    </row>
    <row r="86" spans="2:7" ht="21" customHeight="1">
      <c r="C86" s="73" t="s">
        <v>19</v>
      </c>
      <c r="D86" s="81" t="s">
        <v>98</v>
      </c>
      <c r="E86" s="74" t="s">
        <v>99</v>
      </c>
    </row>
    <row r="87" spans="2:7" ht="21" customHeight="1">
      <c r="C87" s="73" t="s">
        <v>22</v>
      </c>
      <c r="D87" s="74" t="s">
        <v>23</v>
      </c>
      <c r="E87" s="74" t="s">
        <v>24</v>
      </c>
    </row>
    <row r="88" spans="2:7" ht="21" customHeight="1">
      <c r="C88" s="67">
        <v>1</v>
      </c>
      <c r="D88" s="109" t="s">
        <v>266</v>
      </c>
      <c r="E88" s="86"/>
    </row>
    <row r="89" spans="2:7" ht="21" customHeight="1">
      <c r="C89" s="67">
        <v>2</v>
      </c>
      <c r="D89" s="85"/>
      <c r="E89" s="86"/>
      <c r="F89" s="62" t="s">
        <v>148</v>
      </c>
    </row>
    <row r="90" spans="2:7" ht="21" customHeight="1">
      <c r="C90" s="159" t="s">
        <v>146</v>
      </c>
      <c r="D90" s="161"/>
      <c r="E90" s="77">
        <f>SUM(E88:E89)</f>
        <v>0</v>
      </c>
    </row>
    <row r="92" spans="2:7" ht="21" customHeight="1">
      <c r="B92" s="38" t="s">
        <v>88</v>
      </c>
      <c r="C92" s="38" t="s">
        <v>142</v>
      </c>
    </row>
    <row r="93" spans="2:7" ht="21" customHeight="1">
      <c r="C93" s="79" t="s">
        <v>19</v>
      </c>
      <c r="D93" s="81" t="s">
        <v>98</v>
      </c>
      <c r="E93" s="74" t="s">
        <v>129</v>
      </c>
      <c r="F93" s="74" t="s">
        <v>99</v>
      </c>
    </row>
    <row r="94" spans="2:7" ht="21" customHeight="1">
      <c r="C94" s="79" t="s">
        <v>22</v>
      </c>
      <c r="D94" s="74" t="s">
        <v>23</v>
      </c>
      <c r="E94" s="74" t="s">
        <v>24</v>
      </c>
      <c r="F94" s="74" t="s">
        <v>25</v>
      </c>
    </row>
    <row r="95" spans="2:7" ht="21" customHeight="1">
      <c r="C95" s="67">
        <v>1</v>
      </c>
      <c r="D95" s="109" t="s">
        <v>266</v>
      </c>
      <c r="E95" s="85"/>
      <c r="F95" s="86"/>
    </row>
    <row r="96" spans="2:7" ht="21" customHeight="1">
      <c r="C96" s="67">
        <v>2</v>
      </c>
      <c r="D96" s="85"/>
      <c r="E96" s="85"/>
      <c r="F96" s="86"/>
      <c r="G96" s="62" t="s">
        <v>148</v>
      </c>
    </row>
    <row r="97" spans="2:8" ht="21" customHeight="1">
      <c r="C97" s="78"/>
      <c r="D97" s="164" t="s">
        <v>146</v>
      </c>
      <c r="E97" s="164"/>
      <c r="F97" s="77">
        <f>SUM(F95:F96)</f>
        <v>0</v>
      </c>
    </row>
    <row r="99" spans="2:8" ht="21" customHeight="1">
      <c r="B99" s="38" t="s">
        <v>126</v>
      </c>
      <c r="C99" s="38" t="s">
        <v>196</v>
      </c>
    </row>
    <row r="100" spans="2:8" ht="21" customHeight="1">
      <c r="C100" s="79" t="s">
        <v>19</v>
      </c>
      <c r="D100" s="103" t="s">
        <v>203</v>
      </c>
      <c r="E100" s="74" t="s">
        <v>16</v>
      </c>
      <c r="F100" s="74" t="s">
        <v>99</v>
      </c>
    </row>
    <row r="101" spans="2:8" ht="21" customHeight="1">
      <c r="C101" s="79" t="s">
        <v>22</v>
      </c>
      <c r="D101" s="74" t="s">
        <v>23</v>
      </c>
      <c r="E101" s="74" t="s">
        <v>24</v>
      </c>
      <c r="F101" s="74" t="s">
        <v>25</v>
      </c>
    </row>
    <row r="102" spans="2:8" ht="21" customHeight="1">
      <c r="C102" s="67">
        <v>1</v>
      </c>
      <c r="D102" s="109" t="s">
        <v>248</v>
      </c>
      <c r="E102" s="109" t="s">
        <v>267</v>
      </c>
      <c r="F102" s="86">
        <f>12*1250000</f>
        <v>15000000</v>
      </c>
    </row>
    <row r="103" spans="2:8" ht="21" customHeight="1">
      <c r="C103" s="104"/>
      <c r="D103" s="105"/>
      <c r="E103" s="105"/>
      <c r="F103" s="106"/>
    </row>
    <row r="104" spans="2:8" ht="21" customHeight="1">
      <c r="B104" s="38" t="s">
        <v>218</v>
      </c>
      <c r="C104" s="38" t="s">
        <v>219</v>
      </c>
    </row>
    <row r="105" spans="2:8" ht="21" customHeight="1">
      <c r="B105" s="38"/>
      <c r="C105" s="38" t="s">
        <v>220</v>
      </c>
      <c r="D105" s="108" t="s">
        <v>89</v>
      </c>
    </row>
    <row r="106" spans="2:8" ht="21" customHeight="1">
      <c r="C106" s="79" t="s">
        <v>19</v>
      </c>
      <c r="D106" s="107" t="s">
        <v>224</v>
      </c>
      <c r="E106" s="74" t="s">
        <v>222</v>
      </c>
      <c r="H106" s="70"/>
    </row>
    <row r="107" spans="2:8" ht="21" customHeight="1">
      <c r="C107" s="79" t="s">
        <v>22</v>
      </c>
      <c r="D107" s="74" t="s">
        <v>23</v>
      </c>
      <c r="E107" s="74" t="s">
        <v>24</v>
      </c>
      <c r="H107" s="70"/>
    </row>
    <row r="108" spans="2:8" ht="21" customHeight="1">
      <c r="C108" s="67">
        <v>1</v>
      </c>
      <c r="D108" s="85" t="s">
        <v>225</v>
      </c>
      <c r="E108" s="86">
        <f>12*300000</f>
        <v>3600000</v>
      </c>
      <c r="H108" s="70"/>
    </row>
    <row r="109" spans="2:8" ht="21" customHeight="1">
      <c r="C109" s="67">
        <v>2</v>
      </c>
      <c r="D109" s="109" t="s">
        <v>288</v>
      </c>
      <c r="E109" s="86">
        <f>(12*300000)+(2*5500000)</f>
        <v>14600000</v>
      </c>
      <c r="H109" s="70"/>
    </row>
    <row r="110" spans="2:8" ht="21" customHeight="1">
      <c r="C110" s="67">
        <v>3</v>
      </c>
      <c r="D110" s="85" t="s">
        <v>227</v>
      </c>
      <c r="E110" s="86">
        <f>12*3500000</f>
        <v>42000000</v>
      </c>
      <c r="H110" s="70"/>
    </row>
    <row r="111" spans="2:8" ht="21" customHeight="1">
      <c r="C111" s="67">
        <v>4</v>
      </c>
      <c r="D111" s="109" t="s">
        <v>283</v>
      </c>
      <c r="E111" s="86">
        <f>12*200000</f>
        <v>2400000</v>
      </c>
      <c r="H111" s="70"/>
    </row>
    <row r="112" spans="2:8" ht="21" customHeight="1">
      <c r="C112" s="67">
        <v>5</v>
      </c>
      <c r="D112" s="85" t="s">
        <v>226</v>
      </c>
      <c r="E112" s="86">
        <f>12*200000</f>
        <v>2400000</v>
      </c>
      <c r="F112" s="62" t="s">
        <v>148</v>
      </c>
      <c r="H112" s="70"/>
    </row>
    <row r="113" spans="1:8" ht="21" customHeight="1">
      <c r="C113" s="67"/>
      <c r="D113" s="111" t="s">
        <v>146</v>
      </c>
      <c r="E113" s="112">
        <f>SUM(E108:E112)</f>
        <v>65000000</v>
      </c>
      <c r="H113" s="70"/>
    </row>
    <row r="114" spans="1:8" ht="21" customHeight="1">
      <c r="C114" s="104"/>
      <c r="D114" s="105"/>
      <c r="E114" s="106"/>
      <c r="F114" s="62"/>
      <c r="H114" s="70"/>
    </row>
    <row r="115" spans="1:8" ht="21" customHeight="1">
      <c r="B115" s="38"/>
      <c r="C115" s="38" t="s">
        <v>221</v>
      </c>
      <c r="D115" s="108" t="s">
        <v>90</v>
      </c>
      <c r="H115" s="70"/>
    </row>
    <row r="116" spans="1:8" ht="21" customHeight="1">
      <c r="C116" s="79" t="s">
        <v>19</v>
      </c>
      <c r="D116" s="107" t="s">
        <v>223</v>
      </c>
      <c r="E116" s="74" t="s">
        <v>222</v>
      </c>
      <c r="H116" s="70"/>
    </row>
    <row r="117" spans="1:8" ht="21" customHeight="1">
      <c r="C117" s="79" t="s">
        <v>22</v>
      </c>
      <c r="D117" s="74" t="s">
        <v>23</v>
      </c>
      <c r="E117" s="74" t="s">
        <v>25</v>
      </c>
      <c r="H117" s="70"/>
    </row>
    <row r="118" spans="1:8" ht="21" customHeight="1">
      <c r="C118" s="67">
        <v>1</v>
      </c>
      <c r="D118" s="109" t="s">
        <v>268</v>
      </c>
      <c r="E118" s="86">
        <v>3500000</v>
      </c>
      <c r="H118" s="70"/>
    </row>
    <row r="119" spans="1:8" ht="21" customHeight="1">
      <c r="C119" s="67">
        <v>2</v>
      </c>
      <c r="D119" s="109" t="s">
        <v>269</v>
      </c>
      <c r="E119" s="86">
        <v>160000</v>
      </c>
      <c r="H119" s="70"/>
    </row>
    <row r="120" spans="1:8" ht="21" customHeight="1">
      <c r="C120" s="67">
        <v>3</v>
      </c>
      <c r="D120" s="109" t="s">
        <v>290</v>
      </c>
      <c r="E120" s="86">
        <f>12*200000</f>
        <v>2400000</v>
      </c>
      <c r="H120" s="70"/>
    </row>
    <row r="121" spans="1:8" ht="21" customHeight="1">
      <c r="C121" s="67">
        <v>4</v>
      </c>
      <c r="D121" s="109" t="s">
        <v>281</v>
      </c>
      <c r="E121" s="86">
        <f>12*200000</f>
        <v>2400000</v>
      </c>
      <c r="H121" s="70"/>
    </row>
    <row r="122" spans="1:8" ht="21" customHeight="1">
      <c r="C122" s="67">
        <v>5</v>
      </c>
      <c r="D122" s="109" t="s">
        <v>284</v>
      </c>
      <c r="E122" s="86">
        <f>12*200000</f>
        <v>2400000</v>
      </c>
      <c r="H122" s="70"/>
    </row>
    <row r="123" spans="1:8" ht="21" customHeight="1">
      <c r="C123" s="67">
        <v>6</v>
      </c>
      <c r="D123" s="109" t="s">
        <v>282</v>
      </c>
      <c r="E123" s="86">
        <v>10000000</v>
      </c>
      <c r="F123" s="115" t="s">
        <v>148</v>
      </c>
      <c r="H123" s="70"/>
    </row>
    <row r="124" spans="1:8" s="38" customFormat="1" ht="21" customHeight="1">
      <c r="C124" s="114"/>
      <c r="D124" s="111" t="s">
        <v>146</v>
      </c>
      <c r="E124" s="112">
        <f>SUM(E118:E123)</f>
        <v>20860000</v>
      </c>
      <c r="G124" s="108"/>
    </row>
    <row r="125" spans="1:8" ht="21" customHeight="1">
      <c r="C125" s="104"/>
      <c r="D125" s="105"/>
      <c r="E125" s="105"/>
      <c r="F125" s="106"/>
      <c r="G125" s="62"/>
    </row>
    <row r="126" spans="1:8" ht="21" customHeight="1">
      <c r="A126" s="8" t="s">
        <v>28</v>
      </c>
      <c r="B126" s="71" t="s">
        <v>104</v>
      </c>
    </row>
    <row r="127" spans="1:8" ht="21" customHeight="1">
      <c r="A127" s="8"/>
      <c r="B127" s="71" t="s">
        <v>105</v>
      </c>
      <c r="C127" s="8" t="s">
        <v>106</v>
      </c>
    </row>
    <row r="128" spans="1:8" ht="21" customHeight="1">
      <c r="C128" s="153" t="s">
        <v>107</v>
      </c>
      <c r="D128" s="154"/>
      <c r="E128" s="81" t="s">
        <v>108</v>
      </c>
      <c r="F128" s="81" t="s">
        <v>109</v>
      </c>
      <c r="G128" s="74" t="s">
        <v>16</v>
      </c>
      <c r="H128" s="74" t="s">
        <v>110</v>
      </c>
    </row>
    <row r="129" spans="2:9" ht="21" customHeight="1">
      <c r="C129" s="153" t="s">
        <v>22</v>
      </c>
      <c r="D129" s="154"/>
      <c r="E129" s="74" t="s">
        <v>23</v>
      </c>
      <c r="F129" s="74" t="s">
        <v>24</v>
      </c>
      <c r="G129" s="82" t="s">
        <v>25</v>
      </c>
      <c r="H129" s="82" t="s">
        <v>26</v>
      </c>
    </row>
    <row r="130" spans="2:9" ht="29" customHeight="1">
      <c r="C130" s="162" t="s">
        <v>248</v>
      </c>
      <c r="D130" s="163"/>
      <c r="E130" s="113" t="s">
        <v>270</v>
      </c>
      <c r="F130" s="109" t="s">
        <v>271</v>
      </c>
      <c r="G130" s="109" t="s">
        <v>272</v>
      </c>
      <c r="H130" s="109" t="s">
        <v>273</v>
      </c>
    </row>
    <row r="132" spans="2:9" ht="21" customHeight="1">
      <c r="B132" s="71" t="s">
        <v>111</v>
      </c>
      <c r="C132" s="8" t="s">
        <v>112</v>
      </c>
    </row>
    <row r="133" spans="2:9" ht="21" customHeight="1">
      <c r="C133" s="81" t="s">
        <v>19</v>
      </c>
      <c r="D133" s="74" t="s">
        <v>113</v>
      </c>
      <c r="E133" s="81" t="s">
        <v>108</v>
      </c>
      <c r="F133" s="81" t="s">
        <v>35</v>
      </c>
      <c r="G133" s="74" t="s">
        <v>16</v>
      </c>
      <c r="H133" s="74" t="s">
        <v>110</v>
      </c>
    </row>
    <row r="134" spans="2:9" ht="21" customHeight="1">
      <c r="C134" s="81" t="s">
        <v>22</v>
      </c>
      <c r="D134" s="74" t="s">
        <v>23</v>
      </c>
      <c r="E134" s="74" t="s">
        <v>24</v>
      </c>
      <c r="F134" s="82" t="s">
        <v>25</v>
      </c>
      <c r="G134" s="82" t="s">
        <v>26</v>
      </c>
      <c r="H134" s="82" t="s">
        <v>27</v>
      </c>
    </row>
    <row r="135" spans="2:9" ht="28" customHeight="1">
      <c r="C135" s="87">
        <v>1</v>
      </c>
      <c r="D135" s="109" t="s">
        <v>274</v>
      </c>
      <c r="E135" s="113" t="s">
        <v>275</v>
      </c>
      <c r="F135" s="109" t="s">
        <v>276</v>
      </c>
      <c r="G135" s="109" t="s">
        <v>277</v>
      </c>
      <c r="H135" s="109" t="s">
        <v>273</v>
      </c>
    </row>
    <row r="136" spans="2:9" ht="28" customHeight="1">
      <c r="C136" s="87">
        <v>2</v>
      </c>
      <c r="D136" s="109" t="s">
        <v>278</v>
      </c>
      <c r="E136" s="113" t="s">
        <v>279</v>
      </c>
      <c r="F136" s="109" t="s">
        <v>276</v>
      </c>
      <c r="G136" s="109" t="s">
        <v>280</v>
      </c>
      <c r="H136" s="109" t="s">
        <v>273</v>
      </c>
      <c r="I136" s="62" t="s">
        <v>148</v>
      </c>
    </row>
    <row r="137" spans="2:9" ht="21" customHeight="1">
      <c r="C137" s="87"/>
      <c r="D137" s="85"/>
      <c r="E137" s="113"/>
      <c r="F137" s="85"/>
      <c r="G137" s="85"/>
      <c r="H137" s="85"/>
    </row>
  </sheetData>
  <sheetProtection formatCells="0" formatColumns="0" formatRows="0" insertColumns="0" insertRows="0" deleteRows="0"/>
  <mergeCells count="18">
    <mergeCell ref="C11:F11"/>
    <mergeCell ref="C22:F22"/>
    <mergeCell ref="C30:F30"/>
    <mergeCell ref="C38:F38"/>
    <mergeCell ref="C62:F62"/>
    <mergeCell ref="C45:G45"/>
    <mergeCell ref="C55:G55"/>
    <mergeCell ref="C73:D73"/>
    <mergeCell ref="C74:D74"/>
    <mergeCell ref="C75:D75"/>
    <mergeCell ref="C69:F69"/>
    <mergeCell ref="C130:D130"/>
    <mergeCell ref="C128:D128"/>
    <mergeCell ref="C129:D129"/>
    <mergeCell ref="D97:E97"/>
    <mergeCell ref="C76:G76"/>
    <mergeCell ref="C83:E83"/>
    <mergeCell ref="C90:D90"/>
  </mergeCells>
  <pageMargins left="0.25" right="0.25" top="0.75" bottom="0.75" header="0.3" footer="0.3"/>
  <pageSetup paperSize="9" scale="91" fitToHeight="0" orientation="landscape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tabSelected="1" view="pageBreakPreview" topLeftCell="A2" zoomScale="110" zoomScaleSheetLayoutView="110" workbookViewId="0">
      <selection activeCell="E32" sqref="E32:F32"/>
    </sheetView>
  </sheetViews>
  <sheetFormatPr baseColWidth="10" defaultColWidth="8.83203125" defaultRowHeight="13" x14ac:dyDescent="0"/>
  <cols>
    <col min="1" max="1" width="2.5" style="40" customWidth="1"/>
    <col min="2" max="2" width="20.5" style="40" customWidth="1"/>
    <col min="3" max="3" width="1.5" style="40" bestFit="1" customWidth="1"/>
    <col min="4" max="4" width="33.83203125" style="40" customWidth="1"/>
    <col min="5" max="5" width="10.6640625" style="40" bestFit="1" customWidth="1"/>
    <col min="6" max="6" width="23" style="40" customWidth="1"/>
    <col min="7" max="7" width="6.83203125" style="40" customWidth="1"/>
    <col min="8" max="8" width="11.5" style="40" customWidth="1"/>
    <col min="9" max="9" width="8.83203125" style="40"/>
    <col min="10" max="10" width="6" style="40" customWidth="1"/>
    <col min="11" max="11" width="8.83203125" style="40"/>
    <col min="12" max="12" width="6.6640625" style="40" customWidth="1"/>
    <col min="13" max="15" width="8.83203125" style="40"/>
    <col min="16" max="16" width="8.83203125" style="40" customWidth="1"/>
    <col min="17" max="16384" width="8.83203125" style="40"/>
  </cols>
  <sheetData>
    <row r="2" spans="1:17">
      <c r="A2" s="165" t="s">
        <v>114</v>
      </c>
      <c r="B2" s="165"/>
      <c r="C2" s="165"/>
      <c r="D2" s="165"/>
      <c r="E2" s="165"/>
      <c r="F2" s="165"/>
      <c r="G2" s="165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>
      <c r="A4" s="40" t="s">
        <v>115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17">
      <c r="A6" s="40" t="s">
        <v>116</v>
      </c>
      <c r="C6" s="40" t="s">
        <v>8</v>
      </c>
      <c r="D6" s="167" t="str">
        <f>LHKASN1!K9</f>
        <v>Setyo Budi Takarina</v>
      </c>
      <c r="E6" s="167"/>
      <c r="F6" s="167"/>
      <c r="G6" s="47"/>
      <c r="H6" s="41"/>
      <c r="I6" s="41"/>
      <c r="J6" s="41"/>
      <c r="K6" s="41"/>
      <c r="L6" s="41"/>
      <c r="M6" s="41"/>
      <c r="N6" s="41"/>
      <c r="O6" s="41"/>
      <c r="P6" s="41"/>
      <c r="Q6" s="41"/>
    </row>
    <row r="7" spans="1:17" ht="5" customHeight="1">
      <c r="D7" s="23"/>
      <c r="E7" s="23"/>
      <c r="F7" s="23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</row>
    <row r="8" spans="1:17">
      <c r="A8" s="40" t="s">
        <v>117</v>
      </c>
      <c r="C8" s="40" t="s">
        <v>8</v>
      </c>
      <c r="D8" s="168" t="str">
        <f>LHKASN1!K10</f>
        <v>3404011403660001</v>
      </c>
      <c r="E8" s="168"/>
      <c r="F8" s="168"/>
      <c r="G8" s="47"/>
      <c r="H8" s="41"/>
      <c r="I8" s="41"/>
      <c r="J8" s="41"/>
      <c r="K8" s="41"/>
      <c r="L8" s="41"/>
      <c r="M8" s="41"/>
      <c r="N8" s="41"/>
      <c r="O8" s="41"/>
      <c r="P8" s="41"/>
      <c r="Q8" s="41"/>
    </row>
    <row r="9" spans="1:17" ht="5" customHeight="1">
      <c r="D9" s="23"/>
      <c r="E9" s="23"/>
      <c r="F9" s="23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</row>
    <row r="10" spans="1:17">
      <c r="A10" s="40" t="s">
        <v>108</v>
      </c>
      <c r="C10" s="40" t="s">
        <v>8</v>
      </c>
      <c r="D10" s="167" t="str">
        <f>LHKASN1!K12</f>
        <v>Grobogan, 14 Maret 1966</v>
      </c>
      <c r="E10" s="167"/>
      <c r="F10" s="167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</row>
    <row r="11" spans="1:17" ht="5" customHeight="1">
      <c r="D11" s="23"/>
      <c r="E11" s="23"/>
      <c r="F11" s="23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</row>
    <row r="12" spans="1:17">
      <c r="A12" s="40" t="s">
        <v>138</v>
      </c>
      <c r="C12" s="40" t="s">
        <v>8</v>
      </c>
      <c r="D12" s="167" t="str">
        <f>LHKASN1!K16&amp;", "&amp;LHKASN1!K17</f>
        <v>Pembina Tk. I, Kepala Bagian Kepegawaian</v>
      </c>
      <c r="E12" s="167"/>
      <c r="F12" s="167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</row>
    <row r="13" spans="1:17" ht="5" customHeight="1">
      <c r="D13" s="23"/>
      <c r="E13" s="23"/>
      <c r="F13" s="23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</row>
    <row r="14" spans="1:17">
      <c r="A14" s="40" t="s">
        <v>118</v>
      </c>
      <c r="C14" s="40" t="s">
        <v>8</v>
      </c>
      <c r="D14" s="167" t="str">
        <f>LHKASN1!K23</f>
        <v>Jl. Godean KM 5 Modinan No. 184B RT 10 RW 21</v>
      </c>
      <c r="E14" s="167"/>
      <c r="F14" s="167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spans="1:17" ht="8.25" customHeight="1">
      <c r="D15" s="23"/>
      <c r="E15" s="23"/>
      <c r="F15" s="23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</row>
    <row r="16" spans="1:17">
      <c r="D16" s="167" t="str">
        <f>IF(LEN(LHKASN1!K24)=0,"",LHKASN1!K24)</f>
        <v>Banyuraden Gamping Sleman Yogyakarta</v>
      </c>
      <c r="E16" s="167"/>
      <c r="F16" s="167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</row>
    <row r="17" spans="1:17" ht="5" customHeight="1">
      <c r="D17" s="23"/>
      <c r="E17" s="23"/>
      <c r="F17" s="23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</row>
    <row r="18" spans="1:17">
      <c r="A18" s="40" t="s">
        <v>119</v>
      </c>
      <c r="C18" s="40" t="s">
        <v>8</v>
      </c>
      <c r="D18" s="168" t="str">
        <f>LHKASN1!Y9</f>
        <v>59.762.377.6-542.000</v>
      </c>
      <c r="E18" s="168"/>
      <c r="F18" s="168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</row>
    <row r="19" spans="1:17"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7">
      <c r="A20" s="40" t="s">
        <v>120</v>
      </c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</row>
    <row r="21" spans="1:17" ht="5" customHeight="1"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</row>
    <row r="22" spans="1:17" ht="87" customHeight="1">
      <c r="A22" s="42">
        <v>1</v>
      </c>
      <c r="B22" s="166" t="s">
        <v>137</v>
      </c>
      <c r="C22" s="166"/>
      <c r="D22" s="166"/>
      <c r="E22" s="166"/>
      <c r="F22" s="166"/>
      <c r="G22" s="166"/>
      <c r="H22" s="41"/>
      <c r="I22" s="41"/>
      <c r="J22" s="41"/>
      <c r="K22" s="41"/>
      <c r="L22" s="41"/>
      <c r="M22" s="41"/>
      <c r="N22" s="41"/>
      <c r="O22" s="41"/>
      <c r="P22" s="41"/>
      <c r="Q22" s="41"/>
    </row>
    <row r="23" spans="1:17" ht="7" customHeight="1">
      <c r="A23" s="43"/>
      <c r="B23" s="43"/>
      <c r="C23" s="43"/>
      <c r="D23" s="43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</row>
    <row r="24" spans="1:17" ht="45" customHeight="1">
      <c r="A24" s="42">
        <v>2</v>
      </c>
      <c r="B24" s="166" t="s">
        <v>144</v>
      </c>
      <c r="C24" s="166"/>
      <c r="D24" s="166"/>
      <c r="E24" s="166"/>
      <c r="F24" s="166"/>
      <c r="G24" s="166"/>
      <c r="H24" s="41"/>
      <c r="I24" s="41"/>
      <c r="J24" s="41"/>
      <c r="K24" s="41"/>
      <c r="L24" s="41"/>
      <c r="M24" s="41"/>
      <c r="N24" s="41"/>
      <c r="O24" s="41"/>
      <c r="P24" s="41"/>
      <c r="Q24" s="41"/>
    </row>
    <row r="25" spans="1:17" ht="7" customHeight="1">
      <c r="A25" s="43"/>
      <c r="B25" s="43"/>
      <c r="C25" s="43"/>
      <c r="D25" s="43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</row>
    <row r="26" spans="1:17" ht="45.75" customHeight="1">
      <c r="A26" s="42">
        <v>3</v>
      </c>
      <c r="B26" s="166" t="s">
        <v>136</v>
      </c>
      <c r="C26" s="166"/>
      <c r="D26" s="166"/>
      <c r="E26" s="166"/>
      <c r="F26" s="166"/>
      <c r="G26" s="166"/>
      <c r="H26" s="41"/>
      <c r="I26" s="41"/>
      <c r="J26" s="41"/>
      <c r="K26" s="41"/>
      <c r="L26" s="41"/>
      <c r="M26" s="41"/>
      <c r="N26" s="41"/>
      <c r="O26" s="41"/>
      <c r="P26" s="41"/>
      <c r="Q26" s="41"/>
    </row>
    <row r="27" spans="1:17" ht="7" customHeight="1">
      <c r="A27" s="43"/>
      <c r="B27" s="43"/>
      <c r="C27" s="43"/>
      <c r="D27" s="43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</row>
    <row r="28" spans="1:17">
      <c r="A28" s="166" t="s">
        <v>121</v>
      </c>
      <c r="B28" s="166"/>
      <c r="C28" s="166"/>
      <c r="D28" s="166"/>
      <c r="E28" s="166"/>
      <c r="F28" s="166"/>
      <c r="G28" s="166"/>
      <c r="H28" s="41"/>
      <c r="I28" s="41"/>
      <c r="J28" s="41"/>
      <c r="K28" s="41"/>
      <c r="L28" s="41"/>
      <c r="M28" s="41"/>
      <c r="N28" s="41"/>
      <c r="O28" s="41"/>
      <c r="P28" s="41"/>
      <c r="Q28" s="41"/>
    </row>
    <row r="29" spans="1:17">
      <c r="A29" s="166"/>
      <c r="B29" s="166"/>
      <c r="C29" s="166"/>
      <c r="D29" s="166"/>
      <c r="E29" s="166"/>
      <c r="F29" s="166"/>
      <c r="G29" s="166"/>
      <c r="H29" s="41"/>
      <c r="I29" s="41"/>
      <c r="J29" s="41"/>
      <c r="K29" s="41"/>
      <c r="L29" s="41"/>
      <c r="M29" s="41"/>
      <c r="N29" s="41"/>
      <c r="O29" s="41"/>
      <c r="P29" s="41"/>
      <c r="Q29" s="41"/>
    </row>
    <row r="30" spans="1:17">
      <c r="A30" s="44"/>
      <c r="B30" s="44"/>
      <c r="C30" s="44"/>
      <c r="D30" s="44"/>
      <c r="E30" s="44"/>
      <c r="F30" s="44"/>
      <c r="G30" s="44"/>
      <c r="H30" s="41"/>
      <c r="I30" s="41"/>
      <c r="J30" s="41"/>
      <c r="K30" s="41"/>
      <c r="L30" s="41"/>
      <c r="M30" s="41"/>
      <c r="N30" s="41"/>
      <c r="O30" s="41"/>
      <c r="P30" s="41"/>
      <c r="Q30" s="41"/>
    </row>
    <row r="31" spans="1:17">
      <c r="A31" s="44"/>
      <c r="B31" s="44"/>
      <c r="C31" s="44"/>
      <c r="D31" s="44"/>
      <c r="E31" s="44"/>
      <c r="F31" s="44"/>
      <c r="G31" s="44"/>
      <c r="H31" s="41"/>
      <c r="I31" s="41"/>
      <c r="J31" s="41"/>
      <c r="K31" s="41"/>
      <c r="L31" s="41"/>
      <c r="M31" s="41"/>
      <c r="N31" s="41"/>
      <c r="O31" s="41"/>
      <c r="P31" s="41"/>
      <c r="Q31" s="41"/>
    </row>
    <row r="32" spans="1:17">
      <c r="E32" s="60" t="str">
        <f>LHKASN1!X69</f>
        <v>Yogyakarta, 20  Agustus 2016</v>
      </c>
      <c r="F32" s="60"/>
      <c r="G32" s="60"/>
    </row>
    <row r="33" spans="5:10">
      <c r="E33" s="171" t="s">
        <v>122</v>
      </c>
      <c r="F33" s="171"/>
      <c r="G33" s="171"/>
    </row>
    <row r="34" spans="5:10">
      <c r="E34" s="41"/>
      <c r="F34" s="58"/>
    </row>
    <row r="35" spans="5:10">
      <c r="E35" s="59"/>
      <c r="F35" s="58"/>
    </row>
    <row r="36" spans="5:10">
      <c r="E36" s="45" t="s">
        <v>123</v>
      </c>
    </row>
    <row r="37" spans="5:10">
      <c r="E37" s="46" t="s">
        <v>124</v>
      </c>
    </row>
    <row r="39" spans="5:10">
      <c r="E39" s="170" t="str">
        <f>D6</f>
        <v>Setyo Budi Takarina</v>
      </c>
      <c r="F39" s="170"/>
      <c r="G39" s="170"/>
      <c r="H39" s="41"/>
      <c r="I39" s="41"/>
      <c r="J39" s="41"/>
    </row>
    <row r="40" spans="5:10">
      <c r="E40" s="169" t="str">
        <f>LHKASN1!X76</f>
        <v>NIP 19660314 198603 1 002</v>
      </c>
      <c r="F40" s="169"/>
      <c r="G40" s="169"/>
    </row>
  </sheetData>
  <sheetProtection password="E8AE" sheet="1" objects="1" scenarios="1" selectLockedCells="1"/>
  <mergeCells count="15">
    <mergeCell ref="E40:G40"/>
    <mergeCell ref="D12:F12"/>
    <mergeCell ref="D14:F14"/>
    <mergeCell ref="B26:G26"/>
    <mergeCell ref="D16:F16"/>
    <mergeCell ref="E39:G39"/>
    <mergeCell ref="D18:F18"/>
    <mergeCell ref="E33:G33"/>
    <mergeCell ref="A2:G2"/>
    <mergeCell ref="B24:G24"/>
    <mergeCell ref="B22:G22"/>
    <mergeCell ref="A28:G29"/>
    <mergeCell ref="D10:F10"/>
    <mergeCell ref="D8:F8"/>
    <mergeCell ref="D6:F6"/>
  </mergeCells>
  <printOptions horizontalCentered="1"/>
  <pageMargins left="0.25" right="0.25" top="0.75" bottom="0.75" header="0.3" footer="0.3"/>
  <pageSetup paperSize="9" fitToWidth="0" fitToHeight="0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13"/>
  <sheetViews>
    <sheetView showGridLines="0" zoomScale="150" zoomScaleNormal="150" zoomScalePageLayoutView="150" workbookViewId="0">
      <selection activeCell="C13" sqref="C13"/>
    </sheetView>
  </sheetViews>
  <sheetFormatPr baseColWidth="10" defaultColWidth="8.83203125" defaultRowHeight="12" x14ac:dyDescent="0"/>
  <cols>
    <col min="2" max="2" width="2.1640625" customWidth="1"/>
    <col min="3" max="3" width="20.33203125" bestFit="1" customWidth="1"/>
    <col min="4" max="4" width="1.83203125" customWidth="1"/>
    <col min="5" max="5" width="77.83203125" style="97" customWidth="1"/>
  </cols>
  <sheetData>
    <row r="1" spans="2:5">
      <c r="B1" s="174" t="s">
        <v>150</v>
      </c>
      <c r="C1" s="174"/>
      <c r="D1" s="174"/>
      <c r="E1" s="174"/>
    </row>
    <row r="4" spans="2:5">
      <c r="B4" s="175" t="s">
        <v>292</v>
      </c>
      <c r="C4" s="175"/>
    </row>
    <row r="5" spans="2:5">
      <c r="B5" s="31" t="s">
        <v>132</v>
      </c>
    </row>
    <row r="6" spans="2:5">
      <c r="B6" s="31"/>
    </row>
    <row r="7" spans="2:5">
      <c r="B7" s="90">
        <v>1</v>
      </c>
      <c r="C7" t="s">
        <v>151</v>
      </c>
      <c r="D7" t="s">
        <v>8</v>
      </c>
      <c r="E7" s="97" t="s">
        <v>152</v>
      </c>
    </row>
    <row r="8" spans="2:5">
      <c r="B8" s="90">
        <v>2</v>
      </c>
      <c r="C8" t="s">
        <v>153</v>
      </c>
      <c r="D8" t="s">
        <v>8</v>
      </c>
      <c r="E8" s="97" t="s">
        <v>154</v>
      </c>
    </row>
    <row r="9" spans="2:5">
      <c r="B9" s="90">
        <v>3</v>
      </c>
      <c r="C9" t="s">
        <v>155</v>
      </c>
      <c r="D9" t="s">
        <v>8</v>
      </c>
      <c r="E9" s="97" t="s">
        <v>156</v>
      </c>
    </row>
    <row r="10" spans="2:5" s="94" customFormat="1" ht="24">
      <c r="B10" s="95">
        <v>4</v>
      </c>
      <c r="C10" s="94" t="s">
        <v>157</v>
      </c>
      <c r="D10" s="94" t="s">
        <v>8</v>
      </c>
      <c r="E10" s="98" t="s">
        <v>158</v>
      </c>
    </row>
    <row r="11" spans="2:5" s="94" customFormat="1">
      <c r="B11" s="95">
        <v>5</v>
      </c>
      <c r="C11" s="94" t="s">
        <v>311</v>
      </c>
      <c r="D11" s="94" t="s">
        <v>8</v>
      </c>
      <c r="E11" s="98" t="s">
        <v>312</v>
      </c>
    </row>
    <row r="12" spans="2:5" s="94" customFormat="1">
      <c r="B12" s="176" t="s">
        <v>293</v>
      </c>
      <c r="C12" s="177"/>
      <c r="D12" s="177"/>
      <c r="E12" s="177"/>
    </row>
    <row r="13" spans="2:5" s="94" customFormat="1">
      <c r="B13" s="120"/>
      <c r="C13" s="121"/>
      <c r="D13" s="121"/>
      <c r="E13" s="121"/>
    </row>
    <row r="14" spans="2:5">
      <c r="B14" s="175" t="s">
        <v>294</v>
      </c>
      <c r="C14" s="175"/>
    </row>
    <row r="15" spans="2:5">
      <c r="B15" t="s">
        <v>20</v>
      </c>
      <c r="C15" t="s">
        <v>71</v>
      </c>
    </row>
    <row r="16" spans="2:5">
      <c r="C16" t="s">
        <v>51</v>
      </c>
      <c r="D16" t="s">
        <v>72</v>
      </c>
    </row>
    <row r="17" spans="3:5" ht="25.5" customHeight="1">
      <c r="D17" s="173" t="s">
        <v>134</v>
      </c>
      <c r="E17" s="173"/>
    </row>
    <row r="18" spans="3:5" ht="13" customHeight="1">
      <c r="C18" t="s">
        <v>159</v>
      </c>
      <c r="D18" s="92" t="s">
        <v>8</v>
      </c>
      <c r="E18" s="99" t="s">
        <v>160</v>
      </c>
    </row>
    <row r="19" spans="3:5" ht="13" customHeight="1">
      <c r="C19" t="s">
        <v>161</v>
      </c>
      <c r="D19" s="92" t="s">
        <v>8</v>
      </c>
      <c r="E19" s="99" t="s">
        <v>188</v>
      </c>
    </row>
    <row r="20" spans="3:5" ht="13" customHeight="1">
      <c r="C20" t="s">
        <v>162</v>
      </c>
      <c r="D20" s="92" t="s">
        <v>8</v>
      </c>
      <c r="E20" s="99" t="s">
        <v>163</v>
      </c>
    </row>
    <row r="21" spans="3:5" ht="13" customHeight="1">
      <c r="C21" t="s">
        <v>164</v>
      </c>
      <c r="D21" s="92" t="s">
        <v>8</v>
      </c>
      <c r="E21" s="99" t="s">
        <v>165</v>
      </c>
    </row>
    <row r="22" spans="3:5" ht="13" customHeight="1">
      <c r="C22" t="s">
        <v>166</v>
      </c>
      <c r="D22" s="92" t="s">
        <v>8</v>
      </c>
      <c r="E22" s="99" t="s">
        <v>295</v>
      </c>
    </row>
    <row r="23" spans="3:5" ht="13" customHeight="1">
      <c r="C23" t="s">
        <v>167</v>
      </c>
      <c r="D23" s="92" t="s">
        <v>8</v>
      </c>
      <c r="E23" s="99" t="s">
        <v>296</v>
      </c>
    </row>
    <row r="24" spans="3:5">
      <c r="D24" s="89"/>
      <c r="E24" s="99"/>
    </row>
    <row r="25" spans="3:5">
      <c r="D25" s="89"/>
      <c r="E25" s="99"/>
    </row>
    <row r="26" spans="3:5">
      <c r="C26" t="s">
        <v>73</v>
      </c>
      <c r="D26" t="s">
        <v>147</v>
      </c>
    </row>
    <row r="27" spans="3:5" ht="25.5" customHeight="1">
      <c r="D27" s="172" t="s">
        <v>168</v>
      </c>
      <c r="E27" s="173"/>
    </row>
    <row r="28" spans="3:5">
      <c r="D28" s="89"/>
      <c r="E28" s="99"/>
    </row>
    <row r="29" spans="3:5">
      <c r="C29" t="s">
        <v>169</v>
      </c>
      <c r="D29" s="92" t="s">
        <v>8</v>
      </c>
      <c r="E29" s="99" t="s">
        <v>170</v>
      </c>
    </row>
    <row r="30" spans="3:5">
      <c r="C30" t="s">
        <v>159</v>
      </c>
      <c r="D30" s="92" t="s">
        <v>8</v>
      </c>
      <c r="E30" s="99" t="s">
        <v>171</v>
      </c>
    </row>
    <row r="31" spans="3:5">
      <c r="C31" t="s">
        <v>161</v>
      </c>
      <c r="D31" s="92" t="s">
        <v>8</v>
      </c>
      <c r="E31" s="99" t="s">
        <v>193</v>
      </c>
    </row>
    <row r="32" spans="3:5">
      <c r="C32" t="s">
        <v>162</v>
      </c>
      <c r="D32" s="92" t="s">
        <v>8</v>
      </c>
      <c r="E32" s="99" t="s">
        <v>163</v>
      </c>
    </row>
    <row r="33" spans="3:5" s="94" customFormat="1" ht="24">
      <c r="C33" s="94" t="s">
        <v>164</v>
      </c>
      <c r="D33" s="96" t="s">
        <v>8</v>
      </c>
      <c r="E33" s="100" t="s">
        <v>297</v>
      </c>
    </row>
    <row r="34" spans="3:5">
      <c r="C34" t="s">
        <v>166</v>
      </c>
      <c r="D34" s="92" t="s">
        <v>8</v>
      </c>
      <c r="E34" s="99" t="s">
        <v>192</v>
      </c>
    </row>
    <row r="35" spans="3:5">
      <c r="C35" t="s">
        <v>167</v>
      </c>
      <c r="D35" s="92" t="s">
        <v>8</v>
      </c>
      <c r="E35" s="99" t="s">
        <v>298</v>
      </c>
    </row>
    <row r="36" spans="3:5">
      <c r="D36" s="89"/>
      <c r="E36" s="99"/>
    </row>
    <row r="37" spans="3:5" s="94" customFormat="1" ht="24">
      <c r="C37" s="94" t="s">
        <v>172</v>
      </c>
      <c r="D37" s="96" t="s">
        <v>8</v>
      </c>
      <c r="E37" s="100" t="s">
        <v>173</v>
      </c>
    </row>
    <row r="38" spans="3:5">
      <c r="C38" t="s">
        <v>159</v>
      </c>
      <c r="D38" s="92" t="s">
        <v>8</v>
      </c>
      <c r="E38" s="99" t="s">
        <v>171</v>
      </c>
    </row>
    <row r="39" spans="3:5" ht="24">
      <c r="C39" s="91" t="s">
        <v>161</v>
      </c>
      <c r="D39" s="93" t="s">
        <v>8</v>
      </c>
      <c r="E39" s="99" t="s">
        <v>174</v>
      </c>
    </row>
    <row r="40" spans="3:5">
      <c r="C40" t="s">
        <v>162</v>
      </c>
      <c r="D40" s="92" t="s">
        <v>8</v>
      </c>
      <c r="E40" s="99" t="s">
        <v>175</v>
      </c>
    </row>
    <row r="41" spans="3:5">
      <c r="C41" t="s">
        <v>164</v>
      </c>
      <c r="D41" s="92" t="s">
        <v>8</v>
      </c>
      <c r="E41" s="99" t="s">
        <v>176</v>
      </c>
    </row>
    <row r="42" spans="3:5">
      <c r="C42" t="s">
        <v>166</v>
      </c>
      <c r="D42" s="92" t="s">
        <v>8</v>
      </c>
      <c r="E42" s="99" t="s">
        <v>299</v>
      </c>
    </row>
    <row r="43" spans="3:5">
      <c r="C43" t="s">
        <v>167</v>
      </c>
      <c r="D43" s="92" t="s">
        <v>8</v>
      </c>
      <c r="E43" s="99" t="s">
        <v>298</v>
      </c>
    </row>
    <row r="44" spans="3:5">
      <c r="D44" s="89"/>
      <c r="E44" s="99"/>
    </row>
    <row r="45" spans="3:5" s="94" customFormat="1" ht="24">
      <c r="C45" s="94" t="s">
        <v>177</v>
      </c>
      <c r="D45" s="96" t="s">
        <v>8</v>
      </c>
      <c r="E45" s="100" t="s">
        <v>178</v>
      </c>
    </row>
    <row r="46" spans="3:5">
      <c r="C46" t="s">
        <v>159</v>
      </c>
      <c r="D46" s="92" t="s">
        <v>8</v>
      </c>
      <c r="E46" s="99" t="s">
        <v>171</v>
      </c>
    </row>
    <row r="47" spans="3:5">
      <c r="C47" t="s">
        <v>161</v>
      </c>
      <c r="D47" s="92" t="s">
        <v>8</v>
      </c>
      <c r="E47" s="99" t="s">
        <v>163</v>
      </c>
    </row>
    <row r="48" spans="3:5">
      <c r="C48" t="s">
        <v>162</v>
      </c>
      <c r="D48" s="92" t="s">
        <v>8</v>
      </c>
      <c r="E48" s="99" t="s">
        <v>179</v>
      </c>
    </row>
    <row r="49" spans="3:5">
      <c r="C49" t="s">
        <v>164</v>
      </c>
      <c r="D49" s="92" t="s">
        <v>8</v>
      </c>
      <c r="E49" s="99" t="s">
        <v>180</v>
      </c>
    </row>
    <row r="50" spans="3:5">
      <c r="C50" t="s">
        <v>166</v>
      </c>
      <c r="D50" s="92" t="s">
        <v>8</v>
      </c>
      <c r="E50" s="99" t="s">
        <v>300</v>
      </c>
    </row>
    <row r="51" spans="3:5">
      <c r="C51" t="s">
        <v>167</v>
      </c>
      <c r="D51" s="92" t="s">
        <v>8</v>
      </c>
      <c r="E51" s="99" t="s">
        <v>298</v>
      </c>
    </row>
    <row r="52" spans="3:5">
      <c r="D52" s="92"/>
      <c r="E52" s="99"/>
    </row>
    <row r="53" spans="3:5">
      <c r="C53" t="s">
        <v>61</v>
      </c>
      <c r="D53" t="s">
        <v>75</v>
      </c>
    </row>
    <row r="54" spans="3:5" ht="25" customHeight="1">
      <c r="D54" s="172" t="s">
        <v>181</v>
      </c>
      <c r="E54" s="173"/>
    </row>
    <row r="55" spans="3:5">
      <c r="D55" s="89"/>
      <c r="E55" s="99"/>
    </row>
    <row r="56" spans="3:5">
      <c r="C56" t="s">
        <v>159</v>
      </c>
      <c r="D56" s="92" t="s">
        <v>8</v>
      </c>
      <c r="E56" s="99" t="s">
        <v>171</v>
      </c>
    </row>
    <row r="57" spans="3:5">
      <c r="C57" t="s">
        <v>161</v>
      </c>
      <c r="D57" s="92" t="s">
        <v>8</v>
      </c>
      <c r="E57" s="99" t="s">
        <v>163</v>
      </c>
    </row>
    <row r="58" spans="3:5">
      <c r="C58" t="s">
        <v>162</v>
      </c>
      <c r="D58" s="92" t="s">
        <v>8</v>
      </c>
      <c r="E58" s="99" t="s">
        <v>182</v>
      </c>
    </row>
    <row r="59" spans="3:5">
      <c r="C59" t="s">
        <v>164</v>
      </c>
      <c r="D59" s="92" t="s">
        <v>8</v>
      </c>
      <c r="E59" s="99" t="s">
        <v>183</v>
      </c>
    </row>
    <row r="60" spans="3:5">
      <c r="C60" t="s">
        <v>166</v>
      </c>
      <c r="D60" s="92" t="s">
        <v>8</v>
      </c>
      <c r="E60" s="99" t="s">
        <v>163</v>
      </c>
    </row>
    <row r="61" spans="3:5">
      <c r="C61" t="s">
        <v>167</v>
      </c>
      <c r="D61" s="92" t="s">
        <v>8</v>
      </c>
      <c r="E61" s="99" t="s">
        <v>163</v>
      </c>
    </row>
    <row r="62" spans="3:5">
      <c r="D62" s="92"/>
      <c r="E62" s="99"/>
    </row>
    <row r="63" spans="3:5">
      <c r="C63" t="s">
        <v>65</v>
      </c>
      <c r="D63" t="s">
        <v>92</v>
      </c>
    </row>
    <row r="64" spans="3:5">
      <c r="D64" s="173" t="s">
        <v>135</v>
      </c>
      <c r="E64" s="173"/>
    </row>
    <row r="65" spans="3:5">
      <c r="D65" s="89"/>
      <c r="E65" s="99"/>
    </row>
    <row r="66" spans="3:5">
      <c r="C66" t="s">
        <v>159</v>
      </c>
      <c r="D66" s="92" t="s">
        <v>8</v>
      </c>
      <c r="E66" s="99" t="s">
        <v>171</v>
      </c>
    </row>
    <row r="67" spans="3:5">
      <c r="C67" t="s">
        <v>161</v>
      </c>
      <c r="D67" s="92" t="s">
        <v>8</v>
      </c>
      <c r="E67" s="99" t="s">
        <v>163</v>
      </c>
    </row>
    <row r="68" spans="3:5">
      <c r="C68" t="s">
        <v>162</v>
      </c>
      <c r="D68" s="92" t="s">
        <v>8</v>
      </c>
      <c r="E68" s="99" t="s">
        <v>184</v>
      </c>
    </row>
    <row r="69" spans="3:5">
      <c r="C69" t="s">
        <v>164</v>
      </c>
      <c r="D69" s="92" t="s">
        <v>8</v>
      </c>
      <c r="E69" s="99" t="s">
        <v>183</v>
      </c>
    </row>
    <row r="70" spans="3:5">
      <c r="C70" t="s">
        <v>166</v>
      </c>
      <c r="D70" s="92" t="s">
        <v>8</v>
      </c>
      <c r="E70" s="99" t="s">
        <v>163</v>
      </c>
    </row>
    <row r="71" spans="3:5">
      <c r="C71" t="s">
        <v>167</v>
      </c>
      <c r="D71" s="92" t="s">
        <v>8</v>
      </c>
      <c r="E71" s="99" t="s">
        <v>163</v>
      </c>
    </row>
    <row r="72" spans="3:5">
      <c r="D72" s="92"/>
      <c r="E72" s="99"/>
    </row>
    <row r="73" spans="3:5">
      <c r="C73" t="s">
        <v>70</v>
      </c>
      <c r="D73" t="s">
        <v>185</v>
      </c>
    </row>
    <row r="74" spans="3:5">
      <c r="D74" s="172" t="s">
        <v>186</v>
      </c>
      <c r="E74" s="173"/>
    </row>
    <row r="75" spans="3:5">
      <c r="C75" t="s">
        <v>159</v>
      </c>
      <c r="D75" s="92" t="s">
        <v>8</v>
      </c>
      <c r="E75" s="99" t="s">
        <v>171</v>
      </c>
    </row>
    <row r="76" spans="3:5">
      <c r="C76" t="s">
        <v>161</v>
      </c>
      <c r="D76" s="92" t="s">
        <v>8</v>
      </c>
      <c r="E76" s="99" t="s">
        <v>187</v>
      </c>
    </row>
    <row r="77" spans="3:5" s="94" customFormat="1" ht="24">
      <c r="C77" s="94" t="s">
        <v>162</v>
      </c>
      <c r="D77" s="96" t="s">
        <v>8</v>
      </c>
      <c r="E77" s="100" t="s">
        <v>195</v>
      </c>
    </row>
    <row r="78" spans="3:5">
      <c r="C78" t="s">
        <v>164</v>
      </c>
      <c r="D78" s="92" t="s">
        <v>8</v>
      </c>
      <c r="E78" s="99" t="s">
        <v>194</v>
      </c>
    </row>
    <row r="79" spans="3:5">
      <c r="C79" t="s">
        <v>166</v>
      </c>
      <c r="D79" s="92" t="s">
        <v>8</v>
      </c>
      <c r="E79" s="99" t="s">
        <v>163</v>
      </c>
    </row>
    <row r="80" spans="3:5">
      <c r="D80" s="89"/>
      <c r="E80" s="99"/>
    </row>
    <row r="81" spans="2:5">
      <c r="C81" t="s">
        <v>78</v>
      </c>
      <c r="D81" t="s">
        <v>79</v>
      </c>
    </row>
    <row r="82" spans="2:5" ht="42" customHeight="1">
      <c r="D82" s="172" t="s">
        <v>189</v>
      </c>
      <c r="E82" s="173"/>
    </row>
    <row r="83" spans="2:5">
      <c r="C83" t="s">
        <v>159</v>
      </c>
      <c r="D83" s="92" t="s">
        <v>8</v>
      </c>
      <c r="E83" s="99" t="s">
        <v>171</v>
      </c>
    </row>
    <row r="84" spans="2:5" s="94" customFormat="1" ht="24">
      <c r="C84" s="94" t="s">
        <v>161</v>
      </c>
      <c r="D84" s="96" t="s">
        <v>8</v>
      </c>
      <c r="E84" s="100" t="s">
        <v>191</v>
      </c>
    </row>
    <row r="85" spans="2:5" s="94" customFormat="1">
      <c r="C85" s="94" t="s">
        <v>162</v>
      </c>
      <c r="D85" s="96" t="s">
        <v>8</v>
      </c>
      <c r="E85" s="100" t="s">
        <v>190</v>
      </c>
    </row>
    <row r="86" spans="2:5">
      <c r="C86" t="s">
        <v>164</v>
      </c>
      <c r="D86" s="92" t="s">
        <v>8</v>
      </c>
      <c r="E86" s="99" t="s">
        <v>194</v>
      </c>
    </row>
    <row r="87" spans="2:5">
      <c r="C87" t="s">
        <v>166</v>
      </c>
      <c r="D87" s="92" t="s">
        <v>8</v>
      </c>
      <c r="E87" s="99" t="s">
        <v>163</v>
      </c>
    </row>
    <row r="90" spans="2:5">
      <c r="B90" t="s">
        <v>21</v>
      </c>
      <c r="C90" t="s">
        <v>82</v>
      </c>
    </row>
    <row r="91" spans="2:5">
      <c r="C91" t="s">
        <v>83</v>
      </c>
      <c r="D91" t="s">
        <v>102</v>
      </c>
    </row>
    <row r="92" spans="2:5" ht="27" customHeight="1">
      <c r="D92" s="172" t="s">
        <v>303</v>
      </c>
      <c r="E92" s="173"/>
    </row>
    <row r="94" spans="2:5">
      <c r="C94" t="s">
        <v>85</v>
      </c>
      <c r="D94" t="s">
        <v>101</v>
      </c>
    </row>
    <row r="95" spans="2:5" ht="25.5" customHeight="1">
      <c r="D95" s="172" t="s">
        <v>304</v>
      </c>
      <c r="E95" s="173"/>
    </row>
    <row r="97" spans="3:5">
      <c r="C97" t="s">
        <v>86</v>
      </c>
      <c r="D97" t="s">
        <v>125</v>
      </c>
    </row>
    <row r="98" spans="3:5" ht="25.5" customHeight="1">
      <c r="D98" s="172" t="s">
        <v>302</v>
      </c>
      <c r="E98" s="173"/>
    </row>
    <row r="100" spans="3:5">
      <c r="C100" t="s">
        <v>88</v>
      </c>
      <c r="D100" t="s">
        <v>128</v>
      </c>
    </row>
    <row r="101" spans="3:5" ht="15.75" customHeight="1">
      <c r="D101" s="178" t="s">
        <v>305</v>
      </c>
      <c r="E101" s="179"/>
    </row>
    <row r="103" spans="3:5">
      <c r="C103" t="s">
        <v>126</v>
      </c>
      <c r="D103" t="s">
        <v>289</v>
      </c>
    </row>
    <row r="104" spans="3:5" ht="25.5" customHeight="1">
      <c r="D104" s="178" t="s">
        <v>306</v>
      </c>
      <c r="E104" s="179"/>
    </row>
    <row r="106" spans="3:5">
      <c r="C106" t="s">
        <v>198</v>
      </c>
      <c r="D106" t="s">
        <v>100</v>
      </c>
    </row>
    <row r="107" spans="3:5">
      <c r="D107" s="31" t="s">
        <v>204</v>
      </c>
    </row>
    <row r="108" spans="3:5" ht="24">
      <c r="D108" s="34"/>
      <c r="E108" s="101" t="s">
        <v>307</v>
      </c>
    </row>
    <row r="109" spans="3:5">
      <c r="D109" s="31" t="s">
        <v>205</v>
      </c>
    </row>
    <row r="110" spans="3:5" ht="24">
      <c r="E110" s="101" t="s">
        <v>308</v>
      </c>
    </row>
    <row r="112" spans="3:5">
      <c r="C112" t="s">
        <v>309</v>
      </c>
    </row>
    <row r="113" spans="3:3">
      <c r="C113" t="s">
        <v>310</v>
      </c>
    </row>
  </sheetData>
  <sheetProtection selectLockedCells="1"/>
  <mergeCells count="15">
    <mergeCell ref="D104:E104"/>
    <mergeCell ref="D82:E82"/>
    <mergeCell ref="D92:E92"/>
    <mergeCell ref="D95:E95"/>
    <mergeCell ref="D98:E98"/>
    <mergeCell ref="D101:E101"/>
    <mergeCell ref="D74:E74"/>
    <mergeCell ref="B1:E1"/>
    <mergeCell ref="D17:E17"/>
    <mergeCell ref="D27:E27"/>
    <mergeCell ref="D54:E54"/>
    <mergeCell ref="D64:E64"/>
    <mergeCell ref="B4:C4"/>
    <mergeCell ref="B12:E12"/>
    <mergeCell ref="B14:C14"/>
  </mergeCells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LHKASN1</vt:lpstr>
      <vt:lpstr>LHKASN2</vt:lpstr>
      <vt:lpstr>Surat Pernyataan</vt:lpstr>
      <vt:lpstr>Penjelasan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Kementerian PANRB</dc:creator>
  <cp:lastModifiedBy>Setyo Budi</cp:lastModifiedBy>
  <cp:lastPrinted>2015-02-02T05:50:02Z</cp:lastPrinted>
  <dcterms:created xsi:type="dcterms:W3CDTF">2008-08-05T02:40:15Z</dcterms:created>
  <dcterms:modified xsi:type="dcterms:W3CDTF">2016-08-30T11:16:06Z</dcterms:modified>
</cp:coreProperties>
</file>